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My accounts" sheetId="3" state="visible" r:id="rId3"/>
    <sheet xmlns:r="http://schemas.openxmlformats.org/officeDocument/2006/relationships" name="Example dashboard" sheetId="4" state="visible" r:id="rId4"/>
    <sheet xmlns:r="http://schemas.openxmlformats.org/officeDocument/2006/relationships" name="Worked example" sheetId="5" state="visible" r:id="rId5"/>
    <sheet xmlns:r="http://schemas.openxmlformats.org/officeDocument/2006/relationships" name="Change page links" sheetId="6" state="visible" r:id="rId6"/>
    <sheet xmlns:r="http://schemas.openxmlformats.org/officeDocument/2006/relationships" name="How the numbers work" sheetId="7" state="visible" r:id="rId7"/>
  </sheets>
  <definedNames>
    <definedName name="_xlnm._FilterDatabase" localSheetId="2" hidden="1">'My accounts'!$A$1:$O$81</definedName>
    <definedName name="_xlnm._FilterDatabase" localSheetId="4" hidden="1">'Worked example'!$A$1:$O$20</definedName>
    <definedName name="_xlnm._FilterDatabase" localSheetId="5" hidden="1">'Change page links'!$A$1:$D$175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633"/>
      <sz val="10"/>
    </font>
    <font>
      <name val="Arial"/>
      <color rgb="000563C1"/>
      <sz val="10"/>
    </font>
    <font>
      <name val="Arial"/>
      <i val="1"/>
      <color rgb="008A8598"/>
      <sz val="9"/>
    </font>
    <font>
      <name val="Arial"/>
      <i val="1"/>
      <color rgb="008A8598"/>
      <sz val="10"/>
    </font>
    <font>
      <name val="Arial"/>
      <b val="1"/>
      <color rgb="00C0207A"/>
      <sz val="20"/>
    </font>
    <font>
      <name val="Arial"/>
      <color rgb="006E6880"/>
      <sz val="10"/>
    </font>
    <font>
      <name val="Arial"/>
      <b val="1"/>
      <color rgb="006E6880"/>
      <sz val="9"/>
    </font>
    <font>
      <name val="Arial"/>
      <b val="1"/>
      <color rgb="001A1633"/>
      <sz val="22"/>
    </font>
    <font>
      <name val="Arial"/>
      <b val="1"/>
      <color rgb="001A1633"/>
      <sz val="12"/>
    </font>
    <font>
      <name val="Arial"/>
      <color rgb="006E6880"/>
      <sz val="11"/>
    </font>
    <font>
      <name val="Arial"/>
      <b val="1"/>
      <color rgb="001A1633"/>
      <sz val="11"/>
    </font>
    <font>
      <name val="Arial"/>
      <b val="1"/>
      <color rgb="001A1633"/>
      <sz val="13"/>
    </font>
    <font>
      <name val="Arial"/>
      <color rgb="00C0207A"/>
      <sz val="10"/>
    </font>
    <font>
      <name val="Arial"/>
      <b val="1"/>
      <color rgb="00C0207A"/>
      <sz val="18"/>
    </font>
    <font>
      <name val="Arial"/>
      <b val="1"/>
      <color rgb="00C0207A"/>
      <sz val="12"/>
    </font>
  </fonts>
  <fills count="5">
    <fill>
      <patternFill/>
    </fill>
    <fill>
      <patternFill patternType="gray125"/>
    </fill>
    <fill>
      <patternFill patternType="solid">
        <fgColor rgb="001A1633"/>
      </patternFill>
    </fill>
    <fill>
      <patternFill patternType="solid">
        <fgColor rgb="00FFF6CC"/>
      </patternFill>
    </fill>
    <fill>
      <patternFill patternType="solid">
        <fgColor rgb="00F4F2F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8" fillId="4" borderId="0" pivotButton="0" quotePrefix="0" xfId="0"/>
    <xf numFmtId="0" fontId="0" fillId="4" borderId="0" pivotButton="0" quotePrefix="0" xfId="0"/>
    <xf numFmtId="1" fontId="9" fillId="4" borderId="0" pivotButton="0" quotePrefix="0" xfId="0"/>
    <xf numFmtId="9" fontId="9" fillId="4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3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5" fillId="0" borderId="0" pivotButton="0" quotePrefix="0" xfId="0"/>
    <xf numFmtId="0" fontId="1" fillId="2" borderId="1" pivotButton="0" quotePrefix="0" xfId="0"/>
    <xf numFmtId="0" fontId="2" fillId="0" borderId="1" pivotButton="0" quotePrefix="0" xfId="0"/>
    <xf numFmtId="0" fontId="3" fillId="0" borderId="1" pivotButton="0" quotePrefix="0" xfId="0"/>
    <xf numFmtId="0" fontId="4" fillId="0" borderId="0" pivotButton="0" quotePrefix="0" xfId="0"/>
    <xf numFmtId="0" fontId="15" fillId="0" borderId="0" pivotButton="0" quotePrefix="0" xfId="0"/>
    <xf numFmtId="0" fontId="16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7F6EC"/>
        </patternFill>
      </fill>
    </dxf>
    <dxf>
      <fill>
        <patternFill patternType="solid">
          <fgColor rgb="00FDEC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Exposure still open, by tier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'Dashboard'!$A$24:$A$27</f>
            </numRef>
          </cat>
          <val>
            <numRef>
              <f>'Dashboard'!$B$24:$B$27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Exposure still open, by tier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'Example dashboard'!$A$24:$A$27</f>
            </numRef>
          </cat>
          <val>
            <numRef>
              <f>'Example dashboard'!$B$24:$B$27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22</row>
      <rowOff>0</rowOff>
    </from>
    <ext cx="4680000" cy="23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22</row>
      <rowOff>0</rowOff>
    </from>
    <ext cx="4680000" cy="23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1"/>
  <sheetViews>
    <sheetView showGridLines="0" workbookViewId="0">
      <selection activeCell="A1" sqref="A1"/>
    </sheetView>
  </sheetViews>
  <sheetFormatPr baseColWidth="8" defaultRowHeight="15"/>
  <cols>
    <col width="124" customWidth="1" min="1" max="1"/>
  </cols>
  <sheetData>
    <row r="1">
      <c r="A1" s="1" t="inlineStr">
        <is>
          <t>Breach response tracker</t>
        </is>
      </c>
    </row>
    <row r="2">
      <c r="A2" s="2" t="inlineStr">
        <is>
          <t>A companion to getrekey.com/breach-response-guide</t>
        </is>
      </c>
    </row>
    <row r="3">
      <c r="A3" s="3" t="inlineStr"/>
    </row>
    <row r="4">
      <c r="A4" s="4" t="inlineStr">
        <is>
          <t>Paste, do not type</t>
        </is>
      </c>
    </row>
    <row r="5">
      <c r="A5" s="3" t="inlineStr">
        <is>
          <t>Open My accounts and paste your sites into the Site domain column, however you happen to have them.</t>
        </is>
      </c>
    </row>
    <row r="6">
      <c r="A6" s="2" t="inlineStr">
        <is>
          <t>https://www.netflix.com/browse, WWW.Netflix.com and netflix.com all resolve to the same site.</t>
        </is>
      </c>
    </row>
    <row r="7">
      <c r="A7" s="3" t="inlineStr">
        <is>
          <t>The sheet strips the protocol, the www and the path for you, then fills in four things by itself: the priority tier,</t>
        </is>
      </c>
    </row>
    <row r="8">
      <c r="A8" s="3" t="inlineStr">
        <is>
          <t>when to do it, the category, and a clickable link straight to that site's change-password page.</t>
        </is>
      </c>
    </row>
    <row r="9">
      <c r="A9" s="3" t="inlineStr"/>
    </row>
    <row r="10">
      <c r="A10" s="4" t="inlineStr">
        <is>
          <t>Then tag which accounts share a password</t>
        </is>
      </c>
    </row>
    <row r="11">
      <c r="A11" s="3" t="inlineStr">
        <is>
          <t>In Password group, put the same letter on every account using the same password. A, B, C, it does not matter which.</t>
        </is>
      </c>
    </row>
    <row r="12">
      <c r="A12" s="5" t="inlineStr">
        <is>
          <t>You never type a password anywhere in this file. The letter is enough.</t>
        </is>
      </c>
    </row>
    <row r="13">
      <c r="A13" s="3" t="inlineStr">
        <is>
          <t>That one step turns a checklist into an answer: how far one leaked password reaches, and the order that removes</t>
        </is>
      </c>
    </row>
    <row r="14">
      <c r="A14" s="3" t="inlineStr">
        <is>
          <t>the most exposure first.</t>
        </is>
      </c>
    </row>
    <row r="15">
      <c r="A15" s="3" t="inlineStr"/>
    </row>
    <row r="16">
      <c r="A16" s="4" t="inlineStr">
        <is>
          <t>Only fill the yellow columns</t>
        </is>
      </c>
    </row>
    <row r="17">
      <c r="A17" s="3" t="inlineStr">
        <is>
          <t>Everything else is a formula. Do not fill Date done until you have signed out and signed back in with the new password.</t>
        </is>
      </c>
    </row>
    <row r="18">
      <c r="A18" s="2" t="inlineStr">
        <is>
          <t>A change that looked fine but never saved is the most common way people lock themselves out of their own account.</t>
        </is>
      </c>
    </row>
    <row r="19">
      <c r="A19" s="3" t="inlineStr"/>
    </row>
    <row r="20">
      <c r="A20" s="4" t="inlineStr">
        <is>
          <t>The tabs</t>
        </is>
      </c>
    </row>
    <row r="21">
      <c r="A21" s="3" t="inlineStr">
        <is>
          <t>Dashboard             where you stand, updates as you work</t>
        </is>
      </c>
    </row>
    <row r="22">
      <c r="A22" s="3" t="inlineStr">
        <is>
          <t>My accounts           your list, the one you fill in</t>
        </is>
      </c>
    </row>
    <row r="23">
      <c r="A23" s="3" t="inlineStr">
        <is>
          <t>Example dashboard     the same dashboard reading the worked example, so you can see it lit up first</t>
        </is>
      </c>
    </row>
    <row r="24">
      <c r="A24" s="3" t="inlineStr">
        <is>
          <t>Worked example        twelve accounts, five password groups, filled in</t>
        </is>
      </c>
    </row>
    <row r="25">
      <c r="A25" s="3" t="inlineStr">
        <is>
          <t>Change page links     174 sites and the direct change-password page for each</t>
        </is>
      </c>
    </row>
    <row r="26">
      <c r="A26" s="3" t="inlineStr">
        <is>
          <t>How the numbers work  every formula explained, and what this sheet cannot tell you</t>
        </is>
      </c>
    </row>
    <row r="27">
      <c r="A27" s="3" t="inlineStr"/>
    </row>
    <row r="28">
      <c r="A28" s="4" t="inlineStr">
        <is>
          <t>No macros, on purpose</t>
        </is>
      </c>
    </row>
    <row r="29">
      <c r="A29" s="3" t="inlineStr">
        <is>
          <t>This file contains no macros and no code. A security worksheet that asks you to enable macros is asking you to do the</t>
        </is>
      </c>
    </row>
    <row r="30">
      <c r="A30" s="3" t="inlineStr">
        <is>
          <t>exact thing that gets people compromised. Everything here is ordinary formulas, so it opens safely in Excel, Google</t>
        </is>
      </c>
    </row>
    <row r="31">
      <c r="A31" s="3" t="inlineStr">
        <is>
          <t>Sheets, Numbers and LibreOffice, and you can read every formula yourself.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54" customWidth="1" min="3" max="3"/>
  </cols>
  <sheetData>
    <row r="1">
      <c r="A1" s="1" t="inlineStr">
        <is>
          <t>Where you actually stand</t>
        </is>
      </c>
    </row>
    <row r="2">
      <c r="A2" s="2" t="inlineStr">
        <is>
          <t>Computed from the My accounts tab. Fill that in and every number here moves.</t>
        </is>
      </c>
    </row>
    <row r="4">
      <c r="A4" s="6" t="inlineStr">
        <is>
          <t>Accounts on the list</t>
        </is>
      </c>
      <c r="B4" s="7" t="n"/>
      <c r="D4" s="6" t="inlineStr">
        <is>
          <t>Confirmed done</t>
        </is>
      </c>
      <c r="E4" s="7" t="n"/>
      <c r="G4" s="6" t="inlineStr">
        <is>
          <t>Tier 1 still open</t>
        </is>
      </c>
      <c r="H4" s="7" t="n"/>
    </row>
    <row r="5">
      <c r="A5" s="8">
        <f>COUNTIF('My accounts'!$C$2:$C$81,"?*")</f>
        <v/>
      </c>
      <c r="B5" s="7" t="n"/>
      <c r="D5" s="8">
        <f>COUNTIF('My accounts'!$J$2:$J$81,"Yes")</f>
        <v/>
      </c>
      <c r="E5" s="7" t="n"/>
      <c r="G5" s="8">
        <f>COUNTIFS('My accounts'!$A$2:$A$81,1,'My accounts'!$J$2:$J$81,"&lt;&gt;Yes")</f>
        <v/>
      </c>
      <c r="H5" s="7" t="n"/>
    </row>
    <row r="8">
      <c r="A8" s="6" t="inlineStr">
        <is>
          <t>Distinct passwords</t>
        </is>
      </c>
      <c r="B8" s="7" t="n"/>
      <c r="D8" s="6" t="inlineStr">
        <is>
          <t>One leak reaches</t>
        </is>
      </c>
      <c r="E8" s="7" t="n"/>
      <c r="G8" s="6" t="inlineStr">
        <is>
          <t>Exposure cleared</t>
        </is>
      </c>
      <c r="H8" s="7" t="n"/>
    </row>
    <row r="9">
      <c r="A9" s="8">
        <f>IFERROR(SUMPRODUCT(('My accounts'!$F$2:$F$81&lt;&gt;"")/COUNTIF('My accounts'!$F$2:$F$81,'My accounts'!$F$2:$F$81&amp;"")),0)</f>
        <v/>
      </c>
      <c r="B9" s="7" t="n"/>
      <c r="D9" s="8">
        <f>IFERROR(MAX('My accounts'!$G$2:$G$81),0)</f>
        <v/>
      </c>
      <c r="E9" s="7" t="n"/>
      <c r="G9" s="9">
        <f>IFERROR(SUMIF('My accounts'!$J$2:$J$81,"Yes",'My accounts'!$N$2:$N$81)/SUM('My accounts'!$N$2:$N$81),0)</f>
        <v/>
      </c>
      <c r="H9" s="7" t="n"/>
    </row>
    <row r="12">
      <c r="A12" s="10" t="inlineStr">
        <is>
          <t>One leaked password reaches this many of your accounts</t>
        </is>
      </c>
    </row>
    <row r="13">
      <c r="A13" s="11">
        <f>IF(IFERROR(MAX('My accounts'!$G$2:$G$81),0)&lt;2,"Tag the Password group column to see this. Put the same letter on every account that shares a password.","Your worst reused password sits on "&amp;IFERROR(MAX('My accounts'!$G$2:$G$81),0)&amp;" accounts. Fixing that group first removes more exposure than anything else on the list.")</f>
        <v/>
      </c>
    </row>
    <row r="15">
      <c r="A15" s="10" t="inlineStr">
        <is>
          <t>Do these next, in this order</t>
        </is>
      </c>
    </row>
    <row r="17">
      <c r="A17" s="12">
        <f>IFERROR(INDEX('My accounts'!$C$2:$C$81,MATCH(1,'My accounts'!$M$2:$M$81,0)),"")</f>
        <v/>
      </c>
      <c r="B17" s="2">
        <f>IFERROR(INDEX('My accounts'!$B$2:$B$81,MATCH(1,'My accounts'!$M$2:$M$81,0)),"")</f>
        <v/>
      </c>
      <c r="C17" s="13">
        <f>IFERROR(INDEX('My accounts'!$E$2:$E$81,MATCH(1,'My accounts'!$M$2:$M$81,0)),"")</f>
        <v/>
      </c>
    </row>
    <row r="18">
      <c r="A18" s="12">
        <f>IFERROR(INDEX('My accounts'!$C$2:$C$81,MATCH(2,'My accounts'!$M$2:$M$81,0)),"")</f>
        <v/>
      </c>
      <c r="B18" s="2">
        <f>IFERROR(INDEX('My accounts'!$B$2:$B$81,MATCH(2,'My accounts'!$M$2:$M$81,0)),"")</f>
        <v/>
      </c>
      <c r="C18" s="13">
        <f>IFERROR(INDEX('My accounts'!$E$2:$E$81,MATCH(2,'My accounts'!$M$2:$M$81,0)),"")</f>
        <v/>
      </c>
    </row>
    <row r="19">
      <c r="A19" s="12">
        <f>IFERROR(INDEX('My accounts'!$C$2:$C$81,MATCH(3,'My accounts'!$M$2:$M$81,0)),"")</f>
        <v/>
      </c>
      <c r="B19" s="2">
        <f>IFERROR(INDEX('My accounts'!$B$2:$B$81,MATCH(3,'My accounts'!$M$2:$M$81,0)),"")</f>
        <v/>
      </c>
      <c r="C19" s="13">
        <f>IFERROR(INDEX('My accounts'!$E$2:$E$81,MATCH(3,'My accounts'!$M$2:$M$81,0)),"")</f>
        <v/>
      </c>
    </row>
    <row r="20">
      <c r="A20" s="12">
        <f>IFERROR(INDEX('My accounts'!$C$2:$C$81,MATCH(4,'My accounts'!$M$2:$M$81,0)),"")</f>
        <v/>
      </c>
      <c r="B20" s="2">
        <f>IFERROR(INDEX('My accounts'!$B$2:$B$81,MATCH(4,'My accounts'!$M$2:$M$81,0)),"")</f>
        <v/>
      </c>
      <c r="C20" s="13">
        <f>IFERROR(INDEX('My accounts'!$E$2:$E$81,MATCH(4,'My accounts'!$M$2:$M$81,0)),"")</f>
        <v/>
      </c>
    </row>
    <row r="21">
      <c r="A21" s="12">
        <f>IFERROR(INDEX('My accounts'!$C$2:$C$81,MATCH(5,'My accounts'!$M$2:$M$81,0)),"")</f>
        <v/>
      </c>
      <c r="B21" s="2">
        <f>IFERROR(INDEX('My accounts'!$B$2:$B$81,MATCH(5,'My accounts'!$M$2:$M$81,0)),"")</f>
        <v/>
      </c>
      <c r="C21" s="13">
        <f>IFERROR(INDEX('My accounts'!$E$2:$E$81,MATCH(5,'My accounts'!$M$2:$M$81,0)),"")</f>
        <v/>
      </c>
    </row>
    <row r="23">
      <c r="A23" s="10" t="inlineStr">
        <is>
          <t>Exposure still open, by tier</t>
        </is>
      </c>
    </row>
    <row r="24">
      <c r="A24" s="3" t="inlineStr">
        <is>
          <t>Tier 1, now</t>
        </is>
      </c>
      <c r="B24" s="3">
        <f>SUMIFS('My accounts'!$L$2:$L$81,'My accounts'!$A$2:$A$81,1)</f>
        <v/>
      </c>
    </row>
    <row r="25">
      <c r="A25" s="3" t="inlineStr">
        <is>
          <t>Tier 2, today</t>
        </is>
      </c>
      <c r="B25" s="3">
        <f>SUMIFS('My accounts'!$L$2:$L$81,'My accounts'!$A$2:$A$81,2)</f>
        <v/>
      </c>
    </row>
    <row r="26">
      <c r="A26" s="3" t="inlineStr">
        <is>
          <t>Tier 3, this week</t>
        </is>
      </c>
      <c r="B26" s="3">
        <f>SUMIFS('My accounts'!$L$2:$L$81,'My accounts'!$A$2:$A$81,3)</f>
        <v/>
      </c>
    </row>
    <row r="27">
      <c r="A27" s="3" t="inlineStr">
        <is>
          <t>Tier 4, later</t>
        </is>
      </c>
      <c r="B27" s="3">
        <f>SUMIFS('My accounts'!$L$2:$L$81,'My accounts'!$A$2:$A$81,4)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15" customWidth="1" min="4" max="4"/>
    <col width="50" customWidth="1" min="5" max="5"/>
    <col width="15" customWidth="1" min="6" max="6"/>
    <col width="12" customWidth="1" min="7" max="7"/>
    <col width="10" customWidth="1" min="8" max="8"/>
    <col width="15" customWidth="1" min="9" max="9"/>
    <col width="15" customWidth="1" min="10" max="10"/>
    <col width="13" customWidth="1" min="11" max="11"/>
    <col width="13" customWidth="1" min="12" max="12"/>
    <col width="10" customWidth="1" min="13" max="13"/>
    <col hidden="1" width="10" customWidth="1" min="14" max="14"/>
    <col width="34" customWidth="1" min="15" max="15"/>
    <col hidden="1" width="12" customWidth="1" min="16" max="16"/>
  </cols>
  <sheetData>
    <row r="1" ht="30" customHeight="1">
      <c r="A1" s="14" t="inlineStr">
        <is>
          <t>Priority</t>
        </is>
      </c>
      <c r="B1" s="14" t="inlineStr">
        <is>
          <t>When</t>
        </is>
      </c>
      <c r="C1" s="14" t="inlineStr">
        <is>
          <t>Site domain</t>
        </is>
      </c>
      <c r="D1" s="14" t="inlineStr">
        <is>
          <t>Category</t>
        </is>
      </c>
      <c r="E1" s="14" t="inlineStr">
        <is>
          <t>Change page</t>
        </is>
      </c>
      <c r="F1" s="14" t="inlineStr">
        <is>
          <t>Password group</t>
        </is>
      </c>
      <c r="G1" s="14" t="inlineStr">
        <is>
          <t>Shared with</t>
        </is>
      </c>
      <c r="H1" s="14" t="inlineStr">
        <is>
          <t>2FA on?</t>
        </is>
      </c>
      <c r="I1" s="14" t="inlineStr">
        <is>
          <t>Changed on site?</t>
        </is>
      </c>
      <c r="J1" s="14" t="inlineStr">
        <is>
          <t>Logged back in?</t>
        </is>
      </c>
      <c r="K1" s="14" t="inlineStr">
        <is>
          <t>Date done</t>
        </is>
      </c>
      <c r="L1" s="14" t="inlineStr">
        <is>
          <t>Exposure score</t>
        </is>
      </c>
      <c r="M1" s="14" t="inlineStr">
        <is>
          <t>Fix order</t>
        </is>
      </c>
      <c r="N1" s="14" t="inlineStr">
        <is>
          <t>Baseline</t>
        </is>
      </c>
      <c r="O1" s="14" t="inlineStr">
        <is>
          <t>Notes</t>
        </is>
      </c>
      <c r="P1" s="14" t="inlineStr">
        <is>
          <t>Clean domain</t>
        </is>
      </c>
    </row>
    <row r="2">
      <c r="A2" s="15">
        <f>IF($C2="","",IFERROR(INDEX('Change page links'!$D$2:$D$175,MATCH($P2,'Change page links'!$A$2:$A$175,0)),3))</f>
        <v/>
      </c>
      <c r="B2" s="15">
        <f>IF($A2="","",IF($A2=1,"Now",IF($A2=2,"Today",IF($A2=3,"This week","Delete, or leave"))))</f>
        <v/>
      </c>
      <c r="C2" s="16" t="inlineStr">
        <is>
          <t>gmail.com</t>
        </is>
      </c>
      <c r="D2" s="15">
        <f>IF($C2="","",IFERROR(INDEX('Change page links'!$B$2:$B$175,MATCH($P2,'Change page links'!$A$2:$A$175,0)),"Not in directory"))</f>
        <v/>
      </c>
      <c r="E2" s="17">
        <f>IF($C2="","",IFERROR(HYPERLINK(INDEX('Change page links'!$C$2:$C$175,MATCH($P2,'Change page links'!$A$2:$A$175,0)),INDEX('Change page links'!$C$2:$C$175,MATCH($P2,'Change page links'!$A$2:$A$175,0))),"Not in the directory. Open the site and look under Account or Security"))</f>
        <v/>
      </c>
      <c r="F2" s="16" t="inlineStr"/>
      <c r="G2" s="15">
        <f>IF($F2="","",COUNTIF($F$2:$F$81,$F2))</f>
        <v/>
      </c>
      <c r="H2" s="16" t="n"/>
      <c r="I2" s="16" t="n"/>
      <c r="J2" s="16" t="n"/>
      <c r="K2" s="16" t="n"/>
      <c r="L2" s="15">
        <f>IF($C2="","",IF($J2="Yes",0,$N2))</f>
        <v/>
      </c>
      <c r="M2" s="15">
        <f>IF($C2="","",IF($J2="Yes","Done",RANK($L2,$L$2:$L$81,0)+COUNTIF($L$2:$L2,$L2)-1))</f>
        <v/>
      </c>
      <c r="N2" s="15">
        <f>IF($C2="","",(IF($A2=1,5,IF($A2=2,4,IF($A2=3,2,1))))*MAX(1,IF($F2="",1,COUNTIF($F$2:$F$81,$F2)))+IF($H2="No",2,0))</f>
        <v/>
      </c>
      <c r="O2" s="18" t="inlineStr"/>
      <c r="P2" s="15">
        <f>IF($C2="","",LEFT(SUBSTITUTE(SUBSTITUTE(SUBSTITUTE(LOWER(TRIM($C2)),"https://",""),"http://",""),"www.","")&amp;"/",FIND("/",SUBSTITUTE(SUBSTITUTE(SUBSTITUTE(LOWER(TRIM($C2)),"https://",""),"http://",""),"www.","")&amp;"/")-1))</f>
        <v/>
      </c>
    </row>
    <row r="3">
      <c r="A3" s="15">
        <f>IF($C3="","",IFERROR(INDEX('Change page links'!$D$2:$D$175,MATCH($P3,'Change page links'!$A$2:$A$175,0)),3))</f>
        <v/>
      </c>
      <c r="B3" s="15">
        <f>IF($A3="","",IF($A3=1,"Now",IF($A3=2,"Today",IF($A3=3,"This week","Delete, or leave"))))</f>
        <v/>
      </c>
      <c r="C3" s="16" t="inlineStr">
        <is>
          <t>live.com</t>
        </is>
      </c>
      <c r="D3" s="15">
        <f>IF($C3="","",IFERROR(INDEX('Change page links'!$B$2:$B$175,MATCH($P3,'Change page links'!$A$2:$A$175,0)),"Not in directory"))</f>
        <v/>
      </c>
      <c r="E3" s="17">
        <f>IF($C3="","",IFERROR(HYPERLINK(INDEX('Change page links'!$C$2:$C$175,MATCH($P3,'Change page links'!$A$2:$A$175,0)),INDEX('Change page links'!$C$2:$C$175,MATCH($P3,'Change page links'!$A$2:$A$175,0))),"Not in the directory. Open the site and look under Account or Security"))</f>
        <v/>
      </c>
      <c r="F3" s="16" t="inlineStr"/>
      <c r="G3" s="15">
        <f>IF($F3="","",COUNTIF($F$2:$F$81,$F3))</f>
        <v/>
      </c>
      <c r="H3" s="16" t="n"/>
      <c r="I3" s="16" t="n"/>
      <c r="J3" s="16" t="n"/>
      <c r="K3" s="16" t="n"/>
      <c r="L3" s="15">
        <f>IF($C3="","",IF($J3="Yes",0,$N3))</f>
        <v/>
      </c>
      <c r="M3" s="15">
        <f>IF($C3="","",IF($J3="Yes","Done",RANK($L3,$L$2:$L$81,0)+COUNTIF($L$2:$L3,$L3)-1))</f>
        <v/>
      </c>
      <c r="N3" s="15">
        <f>IF($C3="","",(IF($A3=1,5,IF($A3=2,4,IF($A3=3,2,1))))*MAX(1,IF($F3="",1,COUNTIF($F$2:$F$81,$F3)))+IF($H3="No",2,0))</f>
        <v/>
      </c>
      <c r="O3" s="18" t="inlineStr"/>
      <c r="P3" s="15">
        <f>IF($C3="","",LEFT(SUBSTITUTE(SUBSTITUTE(SUBSTITUTE(LOWER(TRIM($C3)),"https://",""),"http://",""),"www.","")&amp;"/",FIND("/",SUBSTITUTE(SUBSTITUTE(SUBSTITUTE(LOWER(TRIM($C3)),"https://",""),"http://",""),"www.","")&amp;"/")-1))</f>
        <v/>
      </c>
    </row>
    <row r="4">
      <c r="A4" s="15">
        <f>IF($C4="","",IFERROR(INDEX('Change page links'!$D$2:$D$175,MATCH($P4,'Change page links'!$A$2:$A$175,0)),3))</f>
        <v/>
      </c>
      <c r="B4" s="15">
        <f>IF($A4="","",IF($A4=1,"Now",IF($A4=2,"Today",IF($A4=3,"This week","Delete, or leave"))))</f>
        <v/>
      </c>
      <c r="C4" s="16" t="inlineStr">
        <is>
          <t>icloud.com</t>
        </is>
      </c>
      <c r="D4" s="15">
        <f>IF($C4="","",IFERROR(INDEX('Change page links'!$B$2:$B$175,MATCH($P4,'Change page links'!$A$2:$A$175,0)),"Not in directory"))</f>
        <v/>
      </c>
      <c r="E4" s="17">
        <f>IF($C4="","",IFERROR(HYPERLINK(INDEX('Change page links'!$C$2:$C$175,MATCH($P4,'Change page links'!$A$2:$A$175,0)),INDEX('Change page links'!$C$2:$C$175,MATCH($P4,'Change page links'!$A$2:$A$175,0))),"Not in the directory. Open the site and look under Account or Security"))</f>
        <v/>
      </c>
      <c r="F4" s="16" t="inlineStr"/>
      <c r="G4" s="15">
        <f>IF($F4="","",COUNTIF($F$2:$F$81,$F4))</f>
        <v/>
      </c>
      <c r="H4" s="16" t="n"/>
      <c r="I4" s="16" t="n"/>
      <c r="J4" s="16" t="n"/>
      <c r="K4" s="16" t="n"/>
      <c r="L4" s="15">
        <f>IF($C4="","",IF($J4="Yes",0,$N4))</f>
        <v/>
      </c>
      <c r="M4" s="15">
        <f>IF($C4="","",IF($J4="Yes","Done",RANK($L4,$L$2:$L$81,0)+COUNTIF($L$2:$L4,$L4)-1))</f>
        <v/>
      </c>
      <c r="N4" s="15">
        <f>IF($C4="","",(IF($A4=1,5,IF($A4=2,4,IF($A4=3,2,1))))*MAX(1,IF($F4="",1,COUNTIF($F$2:$F$81,$F4)))+IF($H4="No",2,0))</f>
        <v/>
      </c>
      <c r="O4" s="18" t="inlineStr"/>
      <c r="P4" s="15">
        <f>IF($C4="","",LEFT(SUBSTITUTE(SUBSTITUTE(SUBSTITUTE(LOWER(TRIM($C4)),"https://",""),"http://",""),"www.","")&amp;"/",FIND("/",SUBSTITUTE(SUBSTITUTE(SUBSTITUTE(LOWER(TRIM($C4)),"https://",""),"http://",""),"www.","")&amp;"/")-1))</f>
        <v/>
      </c>
    </row>
    <row r="5">
      <c r="A5" s="15">
        <f>IF($C5="","",IFERROR(INDEX('Change page links'!$D$2:$D$175,MATCH($P5,'Change page links'!$A$2:$A$175,0)),3))</f>
        <v/>
      </c>
      <c r="B5" s="15">
        <f>IF($A5="","",IF($A5=1,"Now",IF($A5=2,"Today",IF($A5=3,"This week","Delete, or leave"))))</f>
        <v/>
      </c>
      <c r="C5" s="16" t="inlineStr">
        <is>
          <t>yahoo.com</t>
        </is>
      </c>
      <c r="D5" s="15">
        <f>IF($C5="","",IFERROR(INDEX('Change page links'!$B$2:$B$175,MATCH($P5,'Change page links'!$A$2:$A$175,0)),"Not in directory"))</f>
        <v/>
      </c>
      <c r="E5" s="17">
        <f>IF($C5="","",IFERROR(HYPERLINK(INDEX('Change page links'!$C$2:$C$175,MATCH($P5,'Change page links'!$A$2:$A$175,0)),INDEX('Change page links'!$C$2:$C$175,MATCH($P5,'Change page links'!$A$2:$A$175,0))),"Not in the directory. Open the site and look under Account or Security"))</f>
        <v/>
      </c>
      <c r="F5" s="16" t="inlineStr"/>
      <c r="G5" s="15">
        <f>IF($F5="","",COUNTIF($F$2:$F$81,$F5))</f>
        <v/>
      </c>
      <c r="H5" s="16" t="n"/>
      <c r="I5" s="16" t="n"/>
      <c r="J5" s="16" t="n"/>
      <c r="K5" s="16" t="n"/>
      <c r="L5" s="15">
        <f>IF($C5="","",IF($J5="Yes",0,$N5))</f>
        <v/>
      </c>
      <c r="M5" s="15">
        <f>IF($C5="","",IF($J5="Yes","Done",RANK($L5,$L$2:$L$81,0)+COUNTIF($L$2:$L5,$L5)-1))</f>
        <v/>
      </c>
      <c r="N5" s="15">
        <f>IF($C5="","",(IF($A5=1,5,IF($A5=2,4,IF($A5=3,2,1))))*MAX(1,IF($F5="",1,COUNTIF($F$2:$F$81,$F5)))+IF($H5="No",2,0))</f>
        <v/>
      </c>
      <c r="O5" s="18" t="inlineStr"/>
      <c r="P5" s="15">
        <f>IF($C5="","",LEFT(SUBSTITUTE(SUBSTITUTE(SUBSTITUTE(LOWER(TRIM($C5)),"https://",""),"http://",""),"www.","")&amp;"/",FIND("/",SUBSTITUTE(SUBSTITUTE(SUBSTITUTE(LOWER(TRIM($C5)),"https://",""),"http://",""),"www.","")&amp;"/")-1))</f>
        <v/>
      </c>
    </row>
    <row r="6">
      <c r="A6" s="15">
        <f>IF($C6="","",IFERROR(INDEX('Change page links'!$D$2:$D$175,MATCH($P6,'Change page links'!$A$2:$A$175,0)),3))</f>
        <v/>
      </c>
      <c r="B6" s="15">
        <f>IF($A6="","",IF($A6=1,"Now",IF($A6=2,"Today",IF($A6=3,"This week","Delete, or leave"))))</f>
        <v/>
      </c>
      <c r="C6" s="16" t="inlineStr">
        <is>
          <t>proton.me</t>
        </is>
      </c>
      <c r="D6" s="15">
        <f>IF($C6="","",IFERROR(INDEX('Change page links'!$B$2:$B$175,MATCH($P6,'Change page links'!$A$2:$A$175,0)),"Not in directory"))</f>
        <v/>
      </c>
      <c r="E6" s="17">
        <f>IF($C6="","",IFERROR(HYPERLINK(INDEX('Change page links'!$C$2:$C$175,MATCH($P6,'Change page links'!$A$2:$A$175,0)),INDEX('Change page links'!$C$2:$C$175,MATCH($P6,'Change page links'!$A$2:$A$175,0))),"Not in the directory. Open the site and look under Account or Security"))</f>
        <v/>
      </c>
      <c r="F6" s="16" t="inlineStr"/>
      <c r="G6" s="15">
        <f>IF($F6="","",COUNTIF($F$2:$F$81,$F6))</f>
        <v/>
      </c>
      <c r="H6" s="16" t="n"/>
      <c r="I6" s="16" t="n"/>
      <c r="J6" s="16" t="n"/>
      <c r="K6" s="16" t="n"/>
      <c r="L6" s="15">
        <f>IF($C6="","",IF($J6="Yes",0,$N6))</f>
        <v/>
      </c>
      <c r="M6" s="15">
        <f>IF($C6="","",IF($J6="Yes","Done",RANK($L6,$L$2:$L$81,0)+COUNTIF($L$2:$L6,$L6)-1))</f>
        <v/>
      </c>
      <c r="N6" s="15">
        <f>IF($C6="","",(IF($A6=1,5,IF($A6=2,4,IF($A6=3,2,1))))*MAX(1,IF($F6="",1,COUNTIF($F$2:$F$81,$F6)))+IF($H6="No",2,0))</f>
        <v/>
      </c>
      <c r="O6" s="18" t="inlineStr"/>
      <c r="P6" s="15">
        <f>IF($C6="","",LEFT(SUBSTITUTE(SUBSTITUTE(SUBSTITUTE(LOWER(TRIM($C6)),"https://",""),"http://",""),"www.","")&amp;"/",FIND("/",SUBSTITUTE(SUBSTITUTE(SUBSTITUTE(LOWER(TRIM($C6)),"https://",""),"http://",""),"www.","")&amp;"/")-1))</f>
        <v/>
      </c>
    </row>
    <row r="7">
      <c r="A7" s="15">
        <f>IF($C7="","",IFERROR(INDEX('Change page links'!$D$2:$D$175,MATCH($P7,'Change page links'!$A$2:$A$175,0)),3))</f>
        <v/>
      </c>
      <c r="B7" s="15">
        <f>IF($A7="","",IF($A7=1,"Now",IF($A7=2,"Today",IF($A7=3,"This week","Delete, or leave"))))</f>
        <v/>
      </c>
      <c r="C7" s="16" t="inlineStr">
        <is>
          <t>att.com</t>
        </is>
      </c>
      <c r="D7" s="15">
        <f>IF($C7="","",IFERROR(INDEX('Change page links'!$B$2:$B$175,MATCH($P7,'Change page links'!$A$2:$A$175,0)),"Not in directory"))</f>
        <v/>
      </c>
      <c r="E7" s="17">
        <f>IF($C7="","",IFERROR(HYPERLINK(INDEX('Change page links'!$C$2:$C$175,MATCH($P7,'Change page links'!$A$2:$A$175,0)),INDEX('Change page links'!$C$2:$C$175,MATCH($P7,'Change page links'!$A$2:$A$175,0))),"Not in the directory. Open the site and look under Account or Security"))</f>
        <v/>
      </c>
      <c r="F7" s="16" t="inlineStr"/>
      <c r="G7" s="15">
        <f>IF($F7="","",COUNTIF($F$2:$F$81,$F7))</f>
        <v/>
      </c>
      <c r="H7" s="16" t="n"/>
      <c r="I7" s="16" t="n"/>
      <c r="J7" s="16" t="n"/>
      <c r="K7" s="16" t="n"/>
      <c r="L7" s="15">
        <f>IF($C7="","",IF($J7="Yes",0,$N7))</f>
        <v/>
      </c>
      <c r="M7" s="15">
        <f>IF($C7="","",IF($J7="Yes","Done",RANK($L7,$L$2:$L$81,0)+COUNTIF($L$2:$L7,$L7)-1))</f>
        <v/>
      </c>
      <c r="N7" s="15">
        <f>IF($C7="","",(IF($A7=1,5,IF($A7=2,4,IF($A7=3,2,1))))*MAX(1,IF($F7="",1,COUNTIF($F$2:$F$81,$F7)))+IF($H7="No",2,0))</f>
        <v/>
      </c>
      <c r="O7" s="18" t="inlineStr"/>
      <c r="P7" s="15">
        <f>IF($C7="","",LEFT(SUBSTITUTE(SUBSTITUTE(SUBSTITUTE(LOWER(TRIM($C7)),"https://",""),"http://",""),"www.","")&amp;"/",FIND("/",SUBSTITUTE(SUBSTITUTE(SUBSTITUTE(LOWER(TRIM($C7)),"https://",""),"http://",""),"www.","")&amp;"/")-1))</f>
        <v/>
      </c>
    </row>
    <row r="8">
      <c r="A8" s="15">
        <f>IF($C8="","",IFERROR(INDEX('Change page links'!$D$2:$D$175,MATCH($P8,'Change page links'!$A$2:$A$175,0)),3))</f>
        <v/>
      </c>
      <c r="B8" s="15">
        <f>IF($A8="","",IF($A8=1,"Now",IF($A8=2,"Today",IF($A8=3,"This week","Delete, or leave"))))</f>
        <v/>
      </c>
      <c r="C8" s="16" t="inlineStr">
        <is>
          <t>verizon.com</t>
        </is>
      </c>
      <c r="D8" s="15">
        <f>IF($C8="","",IFERROR(INDEX('Change page links'!$B$2:$B$175,MATCH($P8,'Change page links'!$A$2:$A$175,0)),"Not in directory"))</f>
        <v/>
      </c>
      <c r="E8" s="17">
        <f>IF($C8="","",IFERROR(HYPERLINK(INDEX('Change page links'!$C$2:$C$175,MATCH($P8,'Change page links'!$A$2:$A$175,0)),INDEX('Change page links'!$C$2:$C$175,MATCH($P8,'Change page links'!$A$2:$A$175,0))),"Not in the directory. Open the site and look under Account or Security"))</f>
        <v/>
      </c>
      <c r="F8" s="16" t="inlineStr"/>
      <c r="G8" s="15">
        <f>IF($F8="","",COUNTIF($F$2:$F$81,$F8))</f>
        <v/>
      </c>
      <c r="H8" s="16" t="n"/>
      <c r="I8" s="16" t="n"/>
      <c r="J8" s="16" t="n"/>
      <c r="K8" s="16" t="n"/>
      <c r="L8" s="15">
        <f>IF($C8="","",IF($J8="Yes",0,$N8))</f>
        <v/>
      </c>
      <c r="M8" s="15">
        <f>IF($C8="","",IF($J8="Yes","Done",RANK($L8,$L$2:$L$81,0)+COUNTIF($L$2:$L8,$L8)-1))</f>
        <v/>
      </c>
      <c r="N8" s="15">
        <f>IF($C8="","",(IF($A8=1,5,IF($A8=2,4,IF($A8=3,2,1))))*MAX(1,IF($F8="",1,COUNTIF($F$2:$F$81,$F8)))+IF($H8="No",2,0))</f>
        <v/>
      </c>
      <c r="O8" s="18" t="inlineStr"/>
      <c r="P8" s="15">
        <f>IF($C8="","",LEFT(SUBSTITUTE(SUBSTITUTE(SUBSTITUTE(LOWER(TRIM($C8)),"https://",""),"http://",""),"www.","")&amp;"/",FIND("/",SUBSTITUTE(SUBSTITUTE(SUBSTITUTE(LOWER(TRIM($C8)),"https://",""),"http://",""),"www.","")&amp;"/")-1))</f>
        <v/>
      </c>
    </row>
    <row r="9">
      <c r="A9" s="15">
        <f>IF($C9="","",IFERROR(INDEX('Change page links'!$D$2:$D$175,MATCH($P9,'Change page links'!$A$2:$A$175,0)),3))</f>
        <v/>
      </c>
      <c r="B9" s="15">
        <f>IF($A9="","",IF($A9=1,"Now",IF($A9=2,"Today",IF($A9=3,"This week","Delete, or leave"))))</f>
        <v/>
      </c>
      <c r="C9" s="16" t="inlineStr">
        <is>
          <t>xfinity.com</t>
        </is>
      </c>
      <c r="D9" s="15">
        <f>IF($C9="","",IFERROR(INDEX('Change page links'!$B$2:$B$175,MATCH($P9,'Change page links'!$A$2:$A$175,0)),"Not in directory"))</f>
        <v/>
      </c>
      <c r="E9" s="17">
        <f>IF($C9="","",IFERROR(HYPERLINK(INDEX('Change page links'!$C$2:$C$175,MATCH($P9,'Change page links'!$A$2:$A$175,0)),INDEX('Change page links'!$C$2:$C$175,MATCH($P9,'Change page links'!$A$2:$A$175,0))),"Not in the directory. Open the site and look under Account or Security"))</f>
        <v/>
      </c>
      <c r="F9" s="16" t="inlineStr"/>
      <c r="G9" s="15">
        <f>IF($F9="","",COUNTIF($F$2:$F$81,$F9))</f>
        <v/>
      </c>
      <c r="H9" s="16" t="n"/>
      <c r="I9" s="16" t="n"/>
      <c r="J9" s="16" t="n"/>
      <c r="K9" s="16" t="n"/>
      <c r="L9" s="15">
        <f>IF($C9="","",IF($J9="Yes",0,$N9))</f>
        <v/>
      </c>
      <c r="M9" s="15">
        <f>IF($C9="","",IF($J9="Yes","Done",RANK($L9,$L$2:$L$81,0)+COUNTIF($L$2:$L9,$L9)-1))</f>
        <v/>
      </c>
      <c r="N9" s="15">
        <f>IF($C9="","",(IF($A9=1,5,IF($A9=2,4,IF($A9=3,2,1))))*MAX(1,IF($F9="",1,COUNTIF($F$2:$F$81,$F9)))+IF($H9="No",2,0))</f>
        <v/>
      </c>
      <c r="O9" s="18" t="inlineStr"/>
      <c r="P9" s="15">
        <f>IF($C9="","",LEFT(SUBSTITUTE(SUBSTITUTE(SUBSTITUTE(LOWER(TRIM($C9)),"https://",""),"http://",""),"www.","")&amp;"/",FIND("/",SUBSTITUTE(SUBSTITUTE(SUBSTITUTE(LOWER(TRIM($C9)),"https://",""),"http://",""),"www.","")&amp;"/")-1))</f>
        <v/>
      </c>
    </row>
    <row r="10">
      <c r="A10" s="15">
        <f>IF($C10="","",IFERROR(INDEX('Change page links'!$D$2:$D$175,MATCH($P10,'Change page links'!$A$2:$A$175,0)),3))</f>
        <v/>
      </c>
      <c r="B10" s="15">
        <f>IF($A10="","",IF($A10=1,"Now",IF($A10=2,"Today",IF($A10=3,"This week","Delete, or leave"))))</f>
        <v/>
      </c>
      <c r="C10" s="16" t="inlineStr">
        <is>
          <t>spectrum.net</t>
        </is>
      </c>
      <c r="D10" s="15">
        <f>IF($C10="","",IFERROR(INDEX('Change page links'!$B$2:$B$175,MATCH($P10,'Change page links'!$A$2:$A$175,0)),"Not in directory"))</f>
        <v/>
      </c>
      <c r="E10" s="17">
        <f>IF($C10="","",IFERROR(HYPERLINK(INDEX('Change page links'!$C$2:$C$175,MATCH($P10,'Change page links'!$A$2:$A$175,0)),INDEX('Change page links'!$C$2:$C$175,MATCH($P10,'Change page links'!$A$2:$A$175,0))),"Not in the directory. Open the site and look under Account or Security"))</f>
        <v/>
      </c>
      <c r="F10" s="16" t="inlineStr"/>
      <c r="G10" s="15">
        <f>IF($F10="","",COUNTIF($F$2:$F$81,$F10))</f>
        <v/>
      </c>
      <c r="H10" s="16" t="n"/>
      <c r="I10" s="16" t="n"/>
      <c r="J10" s="16" t="n"/>
      <c r="K10" s="16" t="n"/>
      <c r="L10" s="15">
        <f>IF($C10="","",IF($J10="Yes",0,$N10))</f>
        <v/>
      </c>
      <c r="M10" s="15">
        <f>IF($C10="","",IF($J10="Yes","Done",RANK($L10,$L$2:$L$81,0)+COUNTIF($L$2:$L10,$L10)-1))</f>
        <v/>
      </c>
      <c r="N10" s="15">
        <f>IF($C10="","",(IF($A10=1,5,IF($A10=2,4,IF($A10=3,2,1))))*MAX(1,IF($F10="",1,COUNTIF($F$2:$F$81,$F10)))+IF($H10="No",2,0))</f>
        <v/>
      </c>
      <c r="O10" s="18" t="inlineStr"/>
      <c r="P10" s="15">
        <f>IF($C10="","",LEFT(SUBSTITUTE(SUBSTITUTE(SUBSTITUTE(LOWER(TRIM($C10)),"https://",""),"http://",""),"www.","")&amp;"/",FIND("/",SUBSTITUTE(SUBSTITUTE(SUBSTITUTE(LOWER(TRIM($C10)),"https://",""),"http://",""),"www.","")&amp;"/")-1))</f>
        <v/>
      </c>
    </row>
    <row r="11">
      <c r="A11" s="15">
        <f>IF($C11="","",IFERROR(INDEX('Change page links'!$D$2:$D$175,MATCH($P11,'Change page links'!$A$2:$A$175,0)),3))</f>
        <v/>
      </c>
      <c r="B11" s="15">
        <f>IF($A11="","",IF($A11=1,"Now",IF($A11=2,"Today",IF($A11=3,"This week","Delete, or leave"))))</f>
        <v/>
      </c>
      <c r="C11" s="16" t="inlineStr">
        <is>
          <t>paypal.com</t>
        </is>
      </c>
      <c r="D11" s="15">
        <f>IF($C11="","",IFERROR(INDEX('Change page links'!$B$2:$B$175,MATCH($P11,'Change page links'!$A$2:$A$175,0)),"Not in directory"))</f>
        <v/>
      </c>
      <c r="E11" s="17">
        <f>IF($C11="","",IFERROR(HYPERLINK(INDEX('Change page links'!$C$2:$C$175,MATCH($P11,'Change page links'!$A$2:$A$175,0)),INDEX('Change page links'!$C$2:$C$175,MATCH($P11,'Change page links'!$A$2:$A$175,0))),"Not in the directory. Open the site and look under Account or Security"))</f>
        <v/>
      </c>
      <c r="F11" s="16" t="inlineStr"/>
      <c r="G11" s="15">
        <f>IF($F11="","",COUNTIF($F$2:$F$81,$F11))</f>
        <v/>
      </c>
      <c r="H11" s="16" t="n"/>
      <c r="I11" s="16" t="n"/>
      <c r="J11" s="16" t="n"/>
      <c r="K11" s="16" t="n"/>
      <c r="L11" s="15">
        <f>IF($C11="","",IF($J11="Yes",0,$N11))</f>
        <v/>
      </c>
      <c r="M11" s="15">
        <f>IF($C11="","",IF($J11="Yes","Done",RANK($L11,$L$2:$L$81,0)+COUNTIF($L$2:$L11,$L11)-1))</f>
        <v/>
      </c>
      <c r="N11" s="15">
        <f>IF($C11="","",(IF($A11=1,5,IF($A11=2,4,IF($A11=3,2,1))))*MAX(1,IF($F11="",1,COUNTIF($F$2:$F$81,$F11)))+IF($H11="No",2,0))</f>
        <v/>
      </c>
      <c r="O11" s="18" t="inlineStr"/>
      <c r="P11" s="15">
        <f>IF($C11="","",LEFT(SUBSTITUTE(SUBSTITUTE(SUBSTITUTE(LOWER(TRIM($C11)),"https://",""),"http://",""),"www.","")&amp;"/",FIND("/",SUBSTITUTE(SUBSTITUTE(SUBSTITUTE(LOWER(TRIM($C11)),"https://",""),"http://",""),"www.","")&amp;"/")-1))</f>
        <v/>
      </c>
    </row>
    <row r="12">
      <c r="A12" s="15">
        <f>IF($C12="","",IFERROR(INDEX('Change page links'!$D$2:$D$175,MATCH($P12,'Change page links'!$A$2:$A$175,0)),3))</f>
        <v/>
      </c>
      <c r="B12" s="15">
        <f>IF($A12="","",IF($A12=1,"Now",IF($A12=2,"Today",IF($A12=3,"This week","Delete, or leave"))))</f>
        <v/>
      </c>
      <c r="C12" s="16" t="inlineStr">
        <is>
          <t>venmo.com</t>
        </is>
      </c>
      <c r="D12" s="15">
        <f>IF($C12="","",IFERROR(INDEX('Change page links'!$B$2:$B$175,MATCH($P12,'Change page links'!$A$2:$A$175,0)),"Not in directory"))</f>
        <v/>
      </c>
      <c r="E12" s="17">
        <f>IF($C12="","",IFERROR(HYPERLINK(INDEX('Change page links'!$C$2:$C$175,MATCH($P12,'Change page links'!$A$2:$A$175,0)),INDEX('Change page links'!$C$2:$C$175,MATCH($P12,'Change page links'!$A$2:$A$175,0))),"Not in the directory. Open the site and look under Account or Security"))</f>
        <v/>
      </c>
      <c r="F12" s="16" t="inlineStr"/>
      <c r="G12" s="15">
        <f>IF($F12="","",COUNTIF($F$2:$F$81,$F12))</f>
        <v/>
      </c>
      <c r="H12" s="16" t="n"/>
      <c r="I12" s="16" t="n"/>
      <c r="J12" s="16" t="n"/>
      <c r="K12" s="16" t="n"/>
      <c r="L12" s="15">
        <f>IF($C12="","",IF($J12="Yes",0,$N12))</f>
        <v/>
      </c>
      <c r="M12" s="15">
        <f>IF($C12="","",IF($J12="Yes","Done",RANK($L12,$L$2:$L$81,0)+COUNTIF($L$2:$L12,$L12)-1))</f>
        <v/>
      </c>
      <c r="N12" s="15">
        <f>IF($C12="","",(IF($A12=1,5,IF($A12=2,4,IF($A12=3,2,1))))*MAX(1,IF($F12="",1,COUNTIF($F$2:$F$81,$F12)))+IF($H12="No",2,0))</f>
        <v/>
      </c>
      <c r="O12" s="18" t="inlineStr"/>
      <c r="P12" s="15">
        <f>IF($C12="","",LEFT(SUBSTITUTE(SUBSTITUTE(SUBSTITUTE(LOWER(TRIM($C12)),"https://",""),"http://",""),"www.","")&amp;"/",FIND("/",SUBSTITUTE(SUBSTITUTE(SUBSTITUTE(LOWER(TRIM($C12)),"https://",""),"http://",""),"www.","")&amp;"/")-1))</f>
        <v/>
      </c>
    </row>
    <row r="13">
      <c r="A13" s="15">
        <f>IF($C13="","",IFERROR(INDEX('Change page links'!$D$2:$D$175,MATCH($P13,'Change page links'!$A$2:$A$175,0)),3))</f>
        <v/>
      </c>
      <c r="B13" s="15">
        <f>IF($A13="","",IF($A13=1,"Now",IF($A13=2,"Today",IF($A13=3,"This week","Delete, or leave"))))</f>
        <v/>
      </c>
      <c r="C13" s="16" t="inlineStr">
        <is>
          <t>coinbase.com</t>
        </is>
      </c>
      <c r="D13" s="15">
        <f>IF($C13="","",IFERROR(INDEX('Change page links'!$B$2:$B$175,MATCH($P13,'Change page links'!$A$2:$A$175,0)),"Not in directory"))</f>
        <v/>
      </c>
      <c r="E13" s="17">
        <f>IF($C13="","",IFERROR(HYPERLINK(INDEX('Change page links'!$C$2:$C$175,MATCH($P13,'Change page links'!$A$2:$A$175,0)),INDEX('Change page links'!$C$2:$C$175,MATCH($P13,'Change page links'!$A$2:$A$175,0))),"Not in the directory. Open the site and look under Account or Security"))</f>
        <v/>
      </c>
      <c r="F13" s="16" t="inlineStr"/>
      <c r="G13" s="15">
        <f>IF($F13="","",COUNTIF($F$2:$F$81,$F13))</f>
        <v/>
      </c>
      <c r="H13" s="16" t="n"/>
      <c r="I13" s="16" t="n"/>
      <c r="J13" s="16" t="n"/>
      <c r="K13" s="16" t="n"/>
      <c r="L13" s="15">
        <f>IF($C13="","",IF($J13="Yes",0,$N13))</f>
        <v/>
      </c>
      <c r="M13" s="15">
        <f>IF($C13="","",IF($J13="Yes","Done",RANK($L13,$L$2:$L$81,0)+COUNTIF($L$2:$L13,$L13)-1))</f>
        <v/>
      </c>
      <c r="N13" s="15">
        <f>IF($C13="","",(IF($A13=1,5,IF($A13=2,4,IF($A13=3,2,1))))*MAX(1,IF($F13="",1,COUNTIF($F$2:$F$81,$F13)))+IF($H13="No",2,0))</f>
        <v/>
      </c>
      <c r="O13" s="18" t="inlineStr"/>
      <c r="P13" s="15">
        <f>IF($C13="","",LEFT(SUBSTITUTE(SUBSTITUTE(SUBSTITUTE(LOWER(TRIM($C13)),"https://",""),"http://",""),"www.","")&amp;"/",FIND("/",SUBSTITUTE(SUBSTITUTE(SUBSTITUTE(LOWER(TRIM($C13)),"https://",""),"http://",""),"www.","")&amp;"/")-1))</f>
        <v/>
      </c>
    </row>
    <row r="14">
      <c r="A14" s="15">
        <f>IF($C14="","",IFERROR(INDEX('Change page links'!$D$2:$D$175,MATCH($P14,'Change page links'!$A$2:$A$175,0)),3))</f>
        <v/>
      </c>
      <c r="B14" s="15">
        <f>IF($A14="","",IF($A14=1,"Now",IF($A14=2,"Today",IF($A14=3,"This week","Delete, or leave"))))</f>
        <v/>
      </c>
      <c r="C14" s="16" t="inlineStr">
        <is>
          <t>creditkarma.com</t>
        </is>
      </c>
      <c r="D14" s="15">
        <f>IF($C14="","",IFERROR(INDEX('Change page links'!$B$2:$B$175,MATCH($P14,'Change page links'!$A$2:$A$175,0)),"Not in directory"))</f>
        <v/>
      </c>
      <c r="E14" s="17">
        <f>IF($C14="","",IFERROR(HYPERLINK(INDEX('Change page links'!$C$2:$C$175,MATCH($P14,'Change page links'!$A$2:$A$175,0)),INDEX('Change page links'!$C$2:$C$175,MATCH($P14,'Change page links'!$A$2:$A$175,0))),"Not in the directory. Open the site and look under Account or Security"))</f>
        <v/>
      </c>
      <c r="F14" s="16" t="inlineStr"/>
      <c r="G14" s="15">
        <f>IF($F14="","",COUNTIF($F$2:$F$81,$F14))</f>
        <v/>
      </c>
      <c r="H14" s="16" t="n"/>
      <c r="I14" s="16" t="n"/>
      <c r="J14" s="16" t="n"/>
      <c r="K14" s="16" t="n"/>
      <c r="L14" s="15">
        <f>IF($C14="","",IF($J14="Yes",0,$N14))</f>
        <v/>
      </c>
      <c r="M14" s="15">
        <f>IF($C14="","",IF($J14="Yes","Done",RANK($L14,$L$2:$L$81,0)+COUNTIF($L$2:$L14,$L14)-1))</f>
        <v/>
      </c>
      <c r="N14" s="15">
        <f>IF($C14="","",(IF($A14=1,5,IF($A14=2,4,IF($A14=3,2,1))))*MAX(1,IF($F14="",1,COUNTIF($F$2:$F$81,$F14)))+IF($H14="No",2,0))</f>
        <v/>
      </c>
      <c r="O14" s="18" t="inlineStr"/>
      <c r="P14" s="15">
        <f>IF($C14="","",LEFT(SUBSTITUTE(SUBSTITUTE(SUBSTITUTE(LOWER(TRIM($C14)),"https://",""),"http://",""),"www.","")&amp;"/",FIND("/",SUBSTITUTE(SUBSTITUTE(SUBSTITUTE(LOWER(TRIM($C14)),"https://",""),"http://",""),"www.","")&amp;"/")-1))</f>
        <v/>
      </c>
    </row>
    <row r="15">
      <c r="A15" s="15">
        <f>IF($C15="","",IFERROR(INDEX('Change page links'!$D$2:$D$175,MATCH($P15,'Change page links'!$A$2:$A$175,0)),3))</f>
        <v/>
      </c>
      <c r="B15" s="15">
        <f>IF($A15="","",IF($A15=1,"Now",IF($A15=2,"Today",IF($A15=3,"This week","Delete, or leave"))))</f>
        <v/>
      </c>
      <c r="C15" s="16" t="inlineStr">
        <is>
          <t>experian.com</t>
        </is>
      </c>
      <c r="D15" s="15">
        <f>IF($C15="","",IFERROR(INDEX('Change page links'!$B$2:$B$175,MATCH($P15,'Change page links'!$A$2:$A$175,0)),"Not in directory"))</f>
        <v/>
      </c>
      <c r="E15" s="17">
        <f>IF($C15="","",IFERROR(HYPERLINK(INDEX('Change page links'!$C$2:$C$175,MATCH($P15,'Change page links'!$A$2:$A$175,0)),INDEX('Change page links'!$C$2:$C$175,MATCH($P15,'Change page links'!$A$2:$A$175,0))),"Not in the directory. Open the site and look under Account or Security"))</f>
        <v/>
      </c>
      <c r="F15" s="16" t="inlineStr"/>
      <c r="G15" s="15">
        <f>IF($F15="","",COUNTIF($F$2:$F$81,$F15))</f>
        <v/>
      </c>
      <c r="H15" s="16" t="n"/>
      <c r="I15" s="16" t="n"/>
      <c r="J15" s="16" t="n"/>
      <c r="K15" s="16" t="n"/>
      <c r="L15" s="15">
        <f>IF($C15="","",IF($J15="Yes",0,$N15))</f>
        <v/>
      </c>
      <c r="M15" s="15">
        <f>IF($C15="","",IF($J15="Yes","Done",RANK($L15,$L$2:$L$81,0)+COUNTIF($L$2:$L15,$L15)-1))</f>
        <v/>
      </c>
      <c r="N15" s="15">
        <f>IF($C15="","",(IF($A15=1,5,IF($A15=2,4,IF($A15=3,2,1))))*MAX(1,IF($F15="",1,COUNTIF($F$2:$F$81,$F15)))+IF($H15="No",2,0))</f>
        <v/>
      </c>
      <c r="O15" s="18" t="inlineStr"/>
      <c r="P15" s="15">
        <f>IF($C15="","",LEFT(SUBSTITUTE(SUBSTITUTE(SUBSTITUTE(LOWER(TRIM($C15)),"https://",""),"http://",""),"www.","")&amp;"/",FIND("/",SUBSTITUTE(SUBSTITUTE(SUBSTITUTE(LOWER(TRIM($C15)),"https://",""),"http://",""),"www.","")&amp;"/")-1))</f>
        <v/>
      </c>
    </row>
    <row r="16">
      <c r="A16" s="15">
        <f>IF($C16="","",IFERROR(INDEX('Change page links'!$D$2:$D$175,MATCH($P16,'Change page links'!$A$2:$A$175,0)),3))</f>
        <v/>
      </c>
      <c r="B16" s="15">
        <f>IF($A16="","",IF($A16=1,"Now",IF($A16=2,"Today",IF($A16=3,"This week","Delete, or leave"))))</f>
        <v/>
      </c>
      <c r="C16" s="16" t="inlineStr">
        <is>
          <t>login.gov</t>
        </is>
      </c>
      <c r="D16" s="15">
        <f>IF($C16="","",IFERROR(INDEX('Change page links'!$B$2:$B$175,MATCH($P16,'Change page links'!$A$2:$A$175,0)),"Not in directory"))</f>
        <v/>
      </c>
      <c r="E16" s="17">
        <f>IF($C16="","",IFERROR(HYPERLINK(INDEX('Change page links'!$C$2:$C$175,MATCH($P16,'Change page links'!$A$2:$A$175,0)),INDEX('Change page links'!$C$2:$C$175,MATCH($P16,'Change page links'!$A$2:$A$175,0))),"Not in the directory. Open the site and look under Account or Security"))</f>
        <v/>
      </c>
      <c r="F16" s="16" t="inlineStr"/>
      <c r="G16" s="15">
        <f>IF($F16="","",COUNTIF($F$2:$F$81,$F16))</f>
        <v/>
      </c>
      <c r="H16" s="16" t="n"/>
      <c r="I16" s="16" t="n"/>
      <c r="J16" s="16" t="n"/>
      <c r="K16" s="16" t="n"/>
      <c r="L16" s="15">
        <f>IF($C16="","",IF($J16="Yes",0,$N16))</f>
        <v/>
      </c>
      <c r="M16" s="15">
        <f>IF($C16="","",IF($J16="Yes","Done",RANK($L16,$L$2:$L$81,0)+COUNTIF($L$2:$L16,$L16)-1))</f>
        <v/>
      </c>
      <c r="N16" s="15">
        <f>IF($C16="","",(IF($A16=1,5,IF($A16=2,4,IF($A16=3,2,1))))*MAX(1,IF($F16="",1,COUNTIF($F$2:$F$81,$F16)))+IF($H16="No",2,0))</f>
        <v/>
      </c>
      <c r="O16" s="18" t="inlineStr"/>
      <c r="P16" s="15">
        <f>IF($C16="","",LEFT(SUBSTITUTE(SUBSTITUTE(SUBSTITUTE(LOWER(TRIM($C16)),"https://",""),"http://",""),"www.","")&amp;"/",FIND("/",SUBSTITUTE(SUBSTITUTE(SUBSTITUTE(LOWER(TRIM($C16)),"https://",""),"http://",""),"www.","")&amp;"/")-1))</f>
        <v/>
      </c>
    </row>
    <row r="17">
      <c r="A17" s="15">
        <f>IF($C17="","",IFERROR(INDEX('Change page links'!$D$2:$D$175,MATCH($P17,'Change page links'!$A$2:$A$175,0)),3))</f>
        <v/>
      </c>
      <c r="B17" s="15">
        <f>IF($A17="","",IF($A17=1,"Now",IF($A17=2,"Today",IF($A17=3,"This week","Delete, or leave"))))</f>
        <v/>
      </c>
      <c r="C17" s="16" t="inlineStr">
        <is>
          <t>ssa.gov</t>
        </is>
      </c>
      <c r="D17" s="15">
        <f>IF($C17="","",IFERROR(INDEX('Change page links'!$B$2:$B$175,MATCH($P17,'Change page links'!$A$2:$A$175,0)),"Not in directory"))</f>
        <v/>
      </c>
      <c r="E17" s="17">
        <f>IF($C17="","",IFERROR(HYPERLINK(INDEX('Change page links'!$C$2:$C$175,MATCH($P17,'Change page links'!$A$2:$A$175,0)),INDEX('Change page links'!$C$2:$C$175,MATCH($P17,'Change page links'!$A$2:$A$175,0))),"Not in the directory. Open the site and look under Account or Security"))</f>
        <v/>
      </c>
      <c r="F17" s="16" t="inlineStr"/>
      <c r="G17" s="15">
        <f>IF($F17="","",COUNTIF($F$2:$F$81,$F17))</f>
        <v/>
      </c>
      <c r="H17" s="16" t="n"/>
      <c r="I17" s="16" t="n"/>
      <c r="J17" s="16" t="n"/>
      <c r="K17" s="16" t="n"/>
      <c r="L17" s="15">
        <f>IF($C17="","",IF($J17="Yes",0,$N17))</f>
        <v/>
      </c>
      <c r="M17" s="15">
        <f>IF($C17="","",IF($J17="Yes","Done",RANK($L17,$L$2:$L$81,0)+COUNTIF($L$2:$L17,$L17)-1))</f>
        <v/>
      </c>
      <c r="N17" s="15">
        <f>IF($C17="","",(IF($A17=1,5,IF($A17=2,4,IF($A17=3,2,1))))*MAX(1,IF($F17="",1,COUNTIF($F$2:$F$81,$F17)))+IF($H17="No",2,0))</f>
        <v/>
      </c>
      <c r="O17" s="18" t="inlineStr"/>
      <c r="P17" s="15">
        <f>IF($C17="","",LEFT(SUBSTITUTE(SUBSTITUTE(SUBSTITUTE(LOWER(TRIM($C17)),"https://",""),"http://",""),"www.","")&amp;"/",FIND("/",SUBSTITUTE(SUBSTITUTE(SUBSTITUTE(LOWER(TRIM($C17)),"https://",""),"http://",""),"www.","")&amp;"/")-1))</f>
        <v/>
      </c>
    </row>
    <row r="18">
      <c r="A18" s="15">
        <f>IF($C18="","",IFERROR(INDEX('Change page links'!$D$2:$D$175,MATCH($P18,'Change page links'!$A$2:$A$175,0)),3))</f>
        <v/>
      </c>
      <c r="B18" s="15">
        <f>IF($A18="","",IF($A18=1,"Now",IF($A18=2,"Today",IF($A18=3,"This week","Delete, or leave"))))</f>
        <v/>
      </c>
      <c r="C18" s="16" t="inlineStr">
        <is>
          <t>id.me</t>
        </is>
      </c>
      <c r="D18" s="15">
        <f>IF($C18="","",IFERROR(INDEX('Change page links'!$B$2:$B$175,MATCH($P18,'Change page links'!$A$2:$A$175,0)),"Not in directory"))</f>
        <v/>
      </c>
      <c r="E18" s="17">
        <f>IF($C18="","",IFERROR(HYPERLINK(INDEX('Change page links'!$C$2:$C$175,MATCH($P18,'Change page links'!$A$2:$A$175,0)),INDEX('Change page links'!$C$2:$C$175,MATCH($P18,'Change page links'!$A$2:$A$175,0))),"Not in the directory. Open the site and look under Account or Security"))</f>
        <v/>
      </c>
      <c r="F18" s="16" t="inlineStr"/>
      <c r="G18" s="15">
        <f>IF($F18="","",COUNTIF($F$2:$F$81,$F18))</f>
        <v/>
      </c>
      <c r="H18" s="16" t="n"/>
      <c r="I18" s="16" t="n"/>
      <c r="J18" s="16" t="n"/>
      <c r="K18" s="16" t="n"/>
      <c r="L18" s="15">
        <f>IF($C18="","",IF($J18="Yes",0,$N18))</f>
        <v/>
      </c>
      <c r="M18" s="15">
        <f>IF($C18="","",IF($J18="Yes","Done",RANK($L18,$L$2:$L$81,0)+COUNTIF($L$2:$L18,$L18)-1))</f>
        <v/>
      </c>
      <c r="N18" s="15">
        <f>IF($C18="","",(IF($A18=1,5,IF($A18=2,4,IF($A18=3,2,1))))*MAX(1,IF($F18="",1,COUNTIF($F$2:$F$81,$F18)))+IF($H18="No",2,0))</f>
        <v/>
      </c>
      <c r="O18" s="18" t="inlineStr">
        <is>
          <t>Delete any row above you do not use, then paste your own sites below</t>
        </is>
      </c>
      <c r="P18" s="15">
        <f>IF($C18="","",LEFT(SUBSTITUTE(SUBSTITUTE(SUBSTITUTE(LOWER(TRIM($C18)),"https://",""),"http://",""),"www.","")&amp;"/",FIND("/",SUBSTITUTE(SUBSTITUTE(SUBSTITUTE(LOWER(TRIM($C18)),"https://",""),"http://",""),"www.","")&amp;"/")-1))</f>
        <v/>
      </c>
    </row>
    <row r="19">
      <c r="A19" s="15">
        <f>IF($C19="","",IFERROR(INDEX('Change page links'!$D$2:$D$175,MATCH($P19,'Change page links'!$A$2:$A$175,0)),3))</f>
        <v/>
      </c>
      <c r="B19" s="15">
        <f>IF($A19="","",IF($A19=1,"Now",IF($A19=2,"Today",IF($A19=3,"This week","Delete, or leave"))))</f>
        <v/>
      </c>
      <c r="C19" s="16" t="inlineStr"/>
      <c r="D19" s="15">
        <f>IF($C19="","",IFERROR(INDEX('Change page links'!$B$2:$B$175,MATCH($P19,'Change page links'!$A$2:$A$175,0)),"Not in directory"))</f>
        <v/>
      </c>
      <c r="E19" s="17">
        <f>IF($C19="","",IFERROR(HYPERLINK(INDEX('Change page links'!$C$2:$C$175,MATCH($P19,'Change page links'!$A$2:$A$175,0)),INDEX('Change page links'!$C$2:$C$175,MATCH($P19,'Change page links'!$A$2:$A$175,0))),"Not in the directory. Open the site and look under Account or Security"))</f>
        <v/>
      </c>
      <c r="F19" s="16" t="inlineStr"/>
      <c r="G19" s="15">
        <f>IF($F19="","",COUNTIF($F$2:$F$81,$F19))</f>
        <v/>
      </c>
      <c r="H19" s="16" t="n"/>
      <c r="I19" s="16" t="n"/>
      <c r="J19" s="16" t="n"/>
      <c r="K19" s="16" t="n"/>
      <c r="L19" s="15">
        <f>IF($C19="","",IF($J19="Yes",0,$N19))</f>
        <v/>
      </c>
      <c r="M19" s="15">
        <f>IF($C19="","",IF($J19="Yes","Done",RANK($L19,$L$2:$L$81,0)+COUNTIF($L$2:$L19,$L19)-1))</f>
        <v/>
      </c>
      <c r="N19" s="15">
        <f>IF($C19="","",(IF($A19=1,5,IF($A19=2,4,IF($A19=3,2,1))))*MAX(1,IF($F19="",1,COUNTIF($F$2:$F$81,$F19)))+IF($H19="No",2,0))</f>
        <v/>
      </c>
      <c r="O19" s="18" t="inlineStr"/>
      <c r="P19" s="15">
        <f>IF($C19="","",LEFT(SUBSTITUTE(SUBSTITUTE(SUBSTITUTE(LOWER(TRIM($C19)),"https://",""),"http://",""),"www.","")&amp;"/",FIND("/",SUBSTITUTE(SUBSTITUTE(SUBSTITUTE(LOWER(TRIM($C19)),"https://",""),"http://",""),"www.","")&amp;"/")-1))</f>
        <v/>
      </c>
    </row>
    <row r="20">
      <c r="A20" s="15">
        <f>IF($C20="","",IFERROR(INDEX('Change page links'!$D$2:$D$175,MATCH($P20,'Change page links'!$A$2:$A$175,0)),3))</f>
        <v/>
      </c>
      <c r="B20" s="15">
        <f>IF($A20="","",IF($A20=1,"Now",IF($A20=2,"Today",IF($A20=3,"This week","Delete, or leave"))))</f>
        <v/>
      </c>
      <c r="C20" s="16" t="inlineStr"/>
      <c r="D20" s="15">
        <f>IF($C20="","",IFERROR(INDEX('Change page links'!$B$2:$B$175,MATCH($P20,'Change page links'!$A$2:$A$175,0)),"Not in directory"))</f>
        <v/>
      </c>
      <c r="E20" s="17">
        <f>IF($C20="","",IFERROR(HYPERLINK(INDEX('Change page links'!$C$2:$C$175,MATCH($P20,'Change page links'!$A$2:$A$175,0)),INDEX('Change page links'!$C$2:$C$175,MATCH($P20,'Change page links'!$A$2:$A$175,0))),"Not in the directory. Open the site and look under Account or Security"))</f>
        <v/>
      </c>
      <c r="F20" s="16" t="inlineStr"/>
      <c r="G20" s="15">
        <f>IF($F20="","",COUNTIF($F$2:$F$81,$F20))</f>
        <v/>
      </c>
      <c r="H20" s="16" t="n"/>
      <c r="I20" s="16" t="n"/>
      <c r="J20" s="16" t="n"/>
      <c r="K20" s="16" t="n"/>
      <c r="L20" s="15">
        <f>IF($C20="","",IF($J20="Yes",0,$N20))</f>
        <v/>
      </c>
      <c r="M20" s="15">
        <f>IF($C20="","",IF($J20="Yes","Done",RANK($L20,$L$2:$L$81,0)+COUNTIF($L$2:$L20,$L20)-1))</f>
        <v/>
      </c>
      <c r="N20" s="15">
        <f>IF($C20="","",(IF($A20=1,5,IF($A20=2,4,IF($A20=3,2,1))))*MAX(1,IF($F20="",1,COUNTIF($F$2:$F$81,$F20)))+IF($H20="No",2,0))</f>
        <v/>
      </c>
      <c r="O20" s="18" t="inlineStr"/>
      <c r="P20" s="15">
        <f>IF($C20="","",LEFT(SUBSTITUTE(SUBSTITUTE(SUBSTITUTE(LOWER(TRIM($C20)),"https://",""),"http://",""),"www.","")&amp;"/",FIND("/",SUBSTITUTE(SUBSTITUTE(SUBSTITUTE(LOWER(TRIM($C20)),"https://",""),"http://",""),"www.","")&amp;"/")-1))</f>
        <v/>
      </c>
    </row>
    <row r="21">
      <c r="A21" s="15">
        <f>IF($C21="","",IFERROR(INDEX('Change page links'!$D$2:$D$175,MATCH($P21,'Change page links'!$A$2:$A$175,0)),3))</f>
        <v/>
      </c>
      <c r="B21" s="15">
        <f>IF($A21="","",IF($A21=1,"Now",IF($A21=2,"Today",IF($A21=3,"This week","Delete, or leave"))))</f>
        <v/>
      </c>
      <c r="C21" s="16" t="inlineStr"/>
      <c r="D21" s="15">
        <f>IF($C21="","",IFERROR(INDEX('Change page links'!$B$2:$B$175,MATCH($P21,'Change page links'!$A$2:$A$175,0)),"Not in directory"))</f>
        <v/>
      </c>
      <c r="E21" s="17">
        <f>IF($C21="","",IFERROR(HYPERLINK(INDEX('Change page links'!$C$2:$C$175,MATCH($P21,'Change page links'!$A$2:$A$175,0)),INDEX('Change page links'!$C$2:$C$175,MATCH($P21,'Change page links'!$A$2:$A$175,0))),"Not in the directory. Open the site and look under Account or Security"))</f>
        <v/>
      </c>
      <c r="F21" s="16" t="inlineStr"/>
      <c r="G21" s="15">
        <f>IF($F21="","",COUNTIF($F$2:$F$81,$F21))</f>
        <v/>
      </c>
      <c r="H21" s="16" t="n"/>
      <c r="I21" s="16" t="n"/>
      <c r="J21" s="16" t="n"/>
      <c r="K21" s="16" t="n"/>
      <c r="L21" s="15">
        <f>IF($C21="","",IF($J21="Yes",0,$N21))</f>
        <v/>
      </c>
      <c r="M21" s="15">
        <f>IF($C21="","",IF($J21="Yes","Done",RANK($L21,$L$2:$L$81,0)+COUNTIF($L$2:$L21,$L21)-1))</f>
        <v/>
      </c>
      <c r="N21" s="15">
        <f>IF($C21="","",(IF($A21=1,5,IF($A21=2,4,IF($A21=3,2,1))))*MAX(1,IF($F21="",1,COUNTIF($F$2:$F$81,$F21)))+IF($H21="No",2,0))</f>
        <v/>
      </c>
      <c r="O21" s="18" t="inlineStr"/>
      <c r="P21" s="15">
        <f>IF($C21="","",LEFT(SUBSTITUTE(SUBSTITUTE(SUBSTITUTE(LOWER(TRIM($C21)),"https://",""),"http://",""),"www.","")&amp;"/",FIND("/",SUBSTITUTE(SUBSTITUTE(SUBSTITUTE(LOWER(TRIM($C21)),"https://",""),"http://",""),"www.","")&amp;"/")-1))</f>
        <v/>
      </c>
    </row>
    <row r="22">
      <c r="A22" s="15">
        <f>IF($C22="","",IFERROR(INDEX('Change page links'!$D$2:$D$175,MATCH($P22,'Change page links'!$A$2:$A$175,0)),3))</f>
        <v/>
      </c>
      <c r="B22" s="15">
        <f>IF($A22="","",IF($A22=1,"Now",IF($A22=2,"Today",IF($A22=3,"This week","Delete, or leave"))))</f>
        <v/>
      </c>
      <c r="C22" s="16" t="inlineStr"/>
      <c r="D22" s="15">
        <f>IF($C22="","",IFERROR(INDEX('Change page links'!$B$2:$B$175,MATCH($P22,'Change page links'!$A$2:$A$175,0)),"Not in directory"))</f>
        <v/>
      </c>
      <c r="E22" s="17">
        <f>IF($C22="","",IFERROR(HYPERLINK(INDEX('Change page links'!$C$2:$C$175,MATCH($P22,'Change page links'!$A$2:$A$175,0)),INDEX('Change page links'!$C$2:$C$175,MATCH($P22,'Change page links'!$A$2:$A$175,0))),"Not in the directory. Open the site and look under Account or Security"))</f>
        <v/>
      </c>
      <c r="F22" s="16" t="inlineStr"/>
      <c r="G22" s="15">
        <f>IF($F22="","",COUNTIF($F$2:$F$81,$F22))</f>
        <v/>
      </c>
      <c r="H22" s="16" t="n"/>
      <c r="I22" s="16" t="n"/>
      <c r="J22" s="16" t="n"/>
      <c r="K22" s="16" t="n"/>
      <c r="L22" s="15">
        <f>IF($C22="","",IF($J22="Yes",0,$N22))</f>
        <v/>
      </c>
      <c r="M22" s="15">
        <f>IF($C22="","",IF($J22="Yes","Done",RANK($L22,$L$2:$L$81,0)+COUNTIF($L$2:$L22,$L22)-1))</f>
        <v/>
      </c>
      <c r="N22" s="15">
        <f>IF($C22="","",(IF($A22=1,5,IF($A22=2,4,IF($A22=3,2,1))))*MAX(1,IF($F22="",1,COUNTIF($F$2:$F$81,$F22)))+IF($H22="No",2,0))</f>
        <v/>
      </c>
      <c r="O22" s="18" t="inlineStr"/>
      <c r="P22" s="15">
        <f>IF($C22="","",LEFT(SUBSTITUTE(SUBSTITUTE(SUBSTITUTE(LOWER(TRIM($C22)),"https://",""),"http://",""),"www.","")&amp;"/",FIND("/",SUBSTITUTE(SUBSTITUTE(SUBSTITUTE(LOWER(TRIM($C22)),"https://",""),"http://",""),"www.","")&amp;"/")-1))</f>
        <v/>
      </c>
    </row>
    <row r="23">
      <c r="A23" s="15">
        <f>IF($C23="","",IFERROR(INDEX('Change page links'!$D$2:$D$175,MATCH($P23,'Change page links'!$A$2:$A$175,0)),3))</f>
        <v/>
      </c>
      <c r="B23" s="15">
        <f>IF($A23="","",IF($A23=1,"Now",IF($A23=2,"Today",IF($A23=3,"This week","Delete, or leave"))))</f>
        <v/>
      </c>
      <c r="C23" s="16" t="inlineStr"/>
      <c r="D23" s="15">
        <f>IF($C23="","",IFERROR(INDEX('Change page links'!$B$2:$B$175,MATCH($P23,'Change page links'!$A$2:$A$175,0)),"Not in directory"))</f>
        <v/>
      </c>
      <c r="E23" s="17">
        <f>IF($C23="","",IFERROR(HYPERLINK(INDEX('Change page links'!$C$2:$C$175,MATCH($P23,'Change page links'!$A$2:$A$175,0)),INDEX('Change page links'!$C$2:$C$175,MATCH($P23,'Change page links'!$A$2:$A$175,0))),"Not in the directory. Open the site and look under Account or Security"))</f>
        <v/>
      </c>
      <c r="F23" s="16" t="inlineStr"/>
      <c r="G23" s="15">
        <f>IF($F23="","",COUNTIF($F$2:$F$81,$F23))</f>
        <v/>
      </c>
      <c r="H23" s="16" t="n"/>
      <c r="I23" s="16" t="n"/>
      <c r="J23" s="16" t="n"/>
      <c r="K23" s="16" t="n"/>
      <c r="L23" s="15">
        <f>IF($C23="","",IF($J23="Yes",0,$N23))</f>
        <v/>
      </c>
      <c r="M23" s="15">
        <f>IF($C23="","",IF($J23="Yes","Done",RANK($L23,$L$2:$L$81,0)+COUNTIF($L$2:$L23,$L23)-1))</f>
        <v/>
      </c>
      <c r="N23" s="15">
        <f>IF($C23="","",(IF($A23=1,5,IF($A23=2,4,IF($A23=3,2,1))))*MAX(1,IF($F23="",1,COUNTIF($F$2:$F$81,$F23)))+IF($H23="No",2,0))</f>
        <v/>
      </c>
      <c r="O23" s="18" t="inlineStr"/>
      <c r="P23" s="15">
        <f>IF($C23="","",LEFT(SUBSTITUTE(SUBSTITUTE(SUBSTITUTE(LOWER(TRIM($C23)),"https://",""),"http://",""),"www.","")&amp;"/",FIND("/",SUBSTITUTE(SUBSTITUTE(SUBSTITUTE(LOWER(TRIM($C23)),"https://",""),"http://",""),"www.","")&amp;"/")-1))</f>
        <v/>
      </c>
    </row>
    <row r="24">
      <c r="A24" s="15">
        <f>IF($C24="","",IFERROR(INDEX('Change page links'!$D$2:$D$175,MATCH($P24,'Change page links'!$A$2:$A$175,0)),3))</f>
        <v/>
      </c>
      <c r="B24" s="15">
        <f>IF($A24="","",IF($A24=1,"Now",IF($A24=2,"Today",IF($A24=3,"This week","Delete, or leave"))))</f>
        <v/>
      </c>
      <c r="C24" s="16" t="inlineStr"/>
      <c r="D24" s="15">
        <f>IF($C24="","",IFERROR(INDEX('Change page links'!$B$2:$B$175,MATCH($P24,'Change page links'!$A$2:$A$175,0)),"Not in directory"))</f>
        <v/>
      </c>
      <c r="E24" s="17">
        <f>IF($C24="","",IFERROR(HYPERLINK(INDEX('Change page links'!$C$2:$C$175,MATCH($P24,'Change page links'!$A$2:$A$175,0)),INDEX('Change page links'!$C$2:$C$175,MATCH($P24,'Change page links'!$A$2:$A$175,0))),"Not in the directory. Open the site and look under Account or Security"))</f>
        <v/>
      </c>
      <c r="F24" s="16" t="inlineStr"/>
      <c r="G24" s="15">
        <f>IF($F24="","",COUNTIF($F$2:$F$81,$F24))</f>
        <v/>
      </c>
      <c r="H24" s="16" t="n"/>
      <c r="I24" s="16" t="n"/>
      <c r="J24" s="16" t="n"/>
      <c r="K24" s="16" t="n"/>
      <c r="L24" s="15">
        <f>IF($C24="","",IF($J24="Yes",0,$N24))</f>
        <v/>
      </c>
      <c r="M24" s="15">
        <f>IF($C24="","",IF($J24="Yes","Done",RANK($L24,$L$2:$L$81,0)+COUNTIF($L$2:$L24,$L24)-1))</f>
        <v/>
      </c>
      <c r="N24" s="15">
        <f>IF($C24="","",(IF($A24=1,5,IF($A24=2,4,IF($A24=3,2,1))))*MAX(1,IF($F24="",1,COUNTIF($F$2:$F$81,$F24)))+IF($H24="No",2,0))</f>
        <v/>
      </c>
      <c r="O24" s="18" t="inlineStr"/>
      <c r="P24" s="15">
        <f>IF($C24="","",LEFT(SUBSTITUTE(SUBSTITUTE(SUBSTITUTE(LOWER(TRIM($C24)),"https://",""),"http://",""),"www.","")&amp;"/",FIND("/",SUBSTITUTE(SUBSTITUTE(SUBSTITUTE(LOWER(TRIM($C24)),"https://",""),"http://",""),"www.","")&amp;"/")-1))</f>
        <v/>
      </c>
    </row>
    <row r="25">
      <c r="A25" s="15">
        <f>IF($C25="","",IFERROR(INDEX('Change page links'!$D$2:$D$175,MATCH($P25,'Change page links'!$A$2:$A$175,0)),3))</f>
        <v/>
      </c>
      <c r="B25" s="15">
        <f>IF($A25="","",IF($A25=1,"Now",IF($A25=2,"Today",IF($A25=3,"This week","Delete, or leave"))))</f>
        <v/>
      </c>
      <c r="C25" s="16" t="inlineStr"/>
      <c r="D25" s="15">
        <f>IF($C25="","",IFERROR(INDEX('Change page links'!$B$2:$B$175,MATCH($P25,'Change page links'!$A$2:$A$175,0)),"Not in directory"))</f>
        <v/>
      </c>
      <c r="E25" s="17">
        <f>IF($C25="","",IFERROR(HYPERLINK(INDEX('Change page links'!$C$2:$C$175,MATCH($P25,'Change page links'!$A$2:$A$175,0)),INDEX('Change page links'!$C$2:$C$175,MATCH($P25,'Change page links'!$A$2:$A$175,0))),"Not in the directory. Open the site and look under Account or Security"))</f>
        <v/>
      </c>
      <c r="F25" s="16" t="inlineStr"/>
      <c r="G25" s="15">
        <f>IF($F25="","",COUNTIF($F$2:$F$81,$F25))</f>
        <v/>
      </c>
      <c r="H25" s="16" t="n"/>
      <c r="I25" s="16" t="n"/>
      <c r="J25" s="16" t="n"/>
      <c r="K25" s="16" t="n"/>
      <c r="L25" s="15">
        <f>IF($C25="","",IF($J25="Yes",0,$N25))</f>
        <v/>
      </c>
      <c r="M25" s="15">
        <f>IF($C25="","",IF($J25="Yes","Done",RANK($L25,$L$2:$L$81,0)+COUNTIF($L$2:$L25,$L25)-1))</f>
        <v/>
      </c>
      <c r="N25" s="15">
        <f>IF($C25="","",(IF($A25=1,5,IF($A25=2,4,IF($A25=3,2,1))))*MAX(1,IF($F25="",1,COUNTIF($F$2:$F$81,$F25)))+IF($H25="No",2,0))</f>
        <v/>
      </c>
      <c r="O25" s="18" t="inlineStr"/>
      <c r="P25" s="15">
        <f>IF($C25="","",LEFT(SUBSTITUTE(SUBSTITUTE(SUBSTITUTE(LOWER(TRIM($C25)),"https://",""),"http://",""),"www.","")&amp;"/",FIND("/",SUBSTITUTE(SUBSTITUTE(SUBSTITUTE(LOWER(TRIM($C25)),"https://",""),"http://",""),"www.","")&amp;"/")-1))</f>
        <v/>
      </c>
    </row>
    <row r="26">
      <c r="A26" s="15">
        <f>IF($C26="","",IFERROR(INDEX('Change page links'!$D$2:$D$175,MATCH($P26,'Change page links'!$A$2:$A$175,0)),3))</f>
        <v/>
      </c>
      <c r="B26" s="15">
        <f>IF($A26="","",IF($A26=1,"Now",IF($A26=2,"Today",IF($A26=3,"This week","Delete, or leave"))))</f>
        <v/>
      </c>
      <c r="C26" s="16" t="inlineStr"/>
      <c r="D26" s="15">
        <f>IF($C26="","",IFERROR(INDEX('Change page links'!$B$2:$B$175,MATCH($P26,'Change page links'!$A$2:$A$175,0)),"Not in directory"))</f>
        <v/>
      </c>
      <c r="E26" s="17">
        <f>IF($C26="","",IFERROR(HYPERLINK(INDEX('Change page links'!$C$2:$C$175,MATCH($P26,'Change page links'!$A$2:$A$175,0)),INDEX('Change page links'!$C$2:$C$175,MATCH($P26,'Change page links'!$A$2:$A$175,0))),"Not in the directory. Open the site and look under Account or Security"))</f>
        <v/>
      </c>
      <c r="F26" s="16" t="inlineStr"/>
      <c r="G26" s="15">
        <f>IF($F26="","",COUNTIF($F$2:$F$81,$F26))</f>
        <v/>
      </c>
      <c r="H26" s="16" t="n"/>
      <c r="I26" s="16" t="n"/>
      <c r="J26" s="16" t="n"/>
      <c r="K26" s="16" t="n"/>
      <c r="L26" s="15">
        <f>IF($C26="","",IF($J26="Yes",0,$N26))</f>
        <v/>
      </c>
      <c r="M26" s="15">
        <f>IF($C26="","",IF($J26="Yes","Done",RANK($L26,$L$2:$L$81,0)+COUNTIF($L$2:$L26,$L26)-1))</f>
        <v/>
      </c>
      <c r="N26" s="15">
        <f>IF($C26="","",(IF($A26=1,5,IF($A26=2,4,IF($A26=3,2,1))))*MAX(1,IF($F26="",1,COUNTIF($F$2:$F$81,$F26)))+IF($H26="No",2,0))</f>
        <v/>
      </c>
      <c r="O26" s="18" t="inlineStr"/>
      <c r="P26" s="15">
        <f>IF($C26="","",LEFT(SUBSTITUTE(SUBSTITUTE(SUBSTITUTE(LOWER(TRIM($C26)),"https://",""),"http://",""),"www.","")&amp;"/",FIND("/",SUBSTITUTE(SUBSTITUTE(SUBSTITUTE(LOWER(TRIM($C26)),"https://",""),"http://",""),"www.","")&amp;"/")-1))</f>
        <v/>
      </c>
    </row>
    <row r="27">
      <c r="A27" s="15">
        <f>IF($C27="","",IFERROR(INDEX('Change page links'!$D$2:$D$175,MATCH($P27,'Change page links'!$A$2:$A$175,0)),3))</f>
        <v/>
      </c>
      <c r="B27" s="15">
        <f>IF($A27="","",IF($A27=1,"Now",IF($A27=2,"Today",IF($A27=3,"This week","Delete, or leave"))))</f>
        <v/>
      </c>
      <c r="C27" s="16" t="inlineStr"/>
      <c r="D27" s="15">
        <f>IF($C27="","",IFERROR(INDEX('Change page links'!$B$2:$B$175,MATCH($P27,'Change page links'!$A$2:$A$175,0)),"Not in directory"))</f>
        <v/>
      </c>
      <c r="E27" s="17">
        <f>IF($C27="","",IFERROR(HYPERLINK(INDEX('Change page links'!$C$2:$C$175,MATCH($P27,'Change page links'!$A$2:$A$175,0)),INDEX('Change page links'!$C$2:$C$175,MATCH($P27,'Change page links'!$A$2:$A$175,0))),"Not in the directory. Open the site and look under Account or Security"))</f>
        <v/>
      </c>
      <c r="F27" s="16" t="inlineStr"/>
      <c r="G27" s="15">
        <f>IF($F27="","",COUNTIF($F$2:$F$81,$F27))</f>
        <v/>
      </c>
      <c r="H27" s="16" t="n"/>
      <c r="I27" s="16" t="n"/>
      <c r="J27" s="16" t="n"/>
      <c r="K27" s="16" t="n"/>
      <c r="L27" s="15">
        <f>IF($C27="","",IF($J27="Yes",0,$N27))</f>
        <v/>
      </c>
      <c r="M27" s="15">
        <f>IF($C27="","",IF($J27="Yes","Done",RANK($L27,$L$2:$L$81,0)+COUNTIF($L$2:$L27,$L27)-1))</f>
        <v/>
      </c>
      <c r="N27" s="15">
        <f>IF($C27="","",(IF($A27=1,5,IF($A27=2,4,IF($A27=3,2,1))))*MAX(1,IF($F27="",1,COUNTIF($F$2:$F$81,$F27)))+IF($H27="No",2,0))</f>
        <v/>
      </c>
      <c r="O27" s="18" t="inlineStr"/>
      <c r="P27" s="15">
        <f>IF($C27="","",LEFT(SUBSTITUTE(SUBSTITUTE(SUBSTITUTE(LOWER(TRIM($C27)),"https://",""),"http://",""),"www.","")&amp;"/",FIND("/",SUBSTITUTE(SUBSTITUTE(SUBSTITUTE(LOWER(TRIM($C27)),"https://",""),"http://",""),"www.","")&amp;"/")-1))</f>
        <v/>
      </c>
    </row>
    <row r="28">
      <c r="A28" s="15">
        <f>IF($C28="","",IFERROR(INDEX('Change page links'!$D$2:$D$175,MATCH($P28,'Change page links'!$A$2:$A$175,0)),3))</f>
        <v/>
      </c>
      <c r="B28" s="15">
        <f>IF($A28="","",IF($A28=1,"Now",IF($A28=2,"Today",IF($A28=3,"This week","Delete, or leave"))))</f>
        <v/>
      </c>
      <c r="C28" s="16" t="inlineStr"/>
      <c r="D28" s="15">
        <f>IF($C28="","",IFERROR(INDEX('Change page links'!$B$2:$B$175,MATCH($P28,'Change page links'!$A$2:$A$175,0)),"Not in directory"))</f>
        <v/>
      </c>
      <c r="E28" s="17">
        <f>IF($C28="","",IFERROR(HYPERLINK(INDEX('Change page links'!$C$2:$C$175,MATCH($P28,'Change page links'!$A$2:$A$175,0)),INDEX('Change page links'!$C$2:$C$175,MATCH($P28,'Change page links'!$A$2:$A$175,0))),"Not in the directory. Open the site and look under Account or Security"))</f>
        <v/>
      </c>
      <c r="F28" s="16" t="inlineStr"/>
      <c r="G28" s="15">
        <f>IF($F28="","",COUNTIF($F$2:$F$81,$F28))</f>
        <v/>
      </c>
      <c r="H28" s="16" t="n"/>
      <c r="I28" s="16" t="n"/>
      <c r="J28" s="16" t="n"/>
      <c r="K28" s="16" t="n"/>
      <c r="L28" s="15">
        <f>IF($C28="","",IF($J28="Yes",0,$N28))</f>
        <v/>
      </c>
      <c r="M28" s="15">
        <f>IF($C28="","",IF($J28="Yes","Done",RANK($L28,$L$2:$L$81,0)+COUNTIF($L$2:$L28,$L28)-1))</f>
        <v/>
      </c>
      <c r="N28" s="15">
        <f>IF($C28="","",(IF($A28=1,5,IF($A28=2,4,IF($A28=3,2,1))))*MAX(1,IF($F28="",1,COUNTIF($F$2:$F$81,$F28)))+IF($H28="No",2,0))</f>
        <v/>
      </c>
      <c r="O28" s="18" t="inlineStr"/>
      <c r="P28" s="15">
        <f>IF($C28="","",LEFT(SUBSTITUTE(SUBSTITUTE(SUBSTITUTE(LOWER(TRIM($C28)),"https://",""),"http://",""),"www.","")&amp;"/",FIND("/",SUBSTITUTE(SUBSTITUTE(SUBSTITUTE(LOWER(TRIM($C28)),"https://",""),"http://",""),"www.","")&amp;"/")-1))</f>
        <v/>
      </c>
    </row>
    <row r="29">
      <c r="A29" s="15">
        <f>IF($C29="","",IFERROR(INDEX('Change page links'!$D$2:$D$175,MATCH($P29,'Change page links'!$A$2:$A$175,0)),3))</f>
        <v/>
      </c>
      <c r="B29" s="15">
        <f>IF($A29="","",IF($A29=1,"Now",IF($A29=2,"Today",IF($A29=3,"This week","Delete, or leave"))))</f>
        <v/>
      </c>
      <c r="C29" s="16" t="inlineStr"/>
      <c r="D29" s="15">
        <f>IF($C29="","",IFERROR(INDEX('Change page links'!$B$2:$B$175,MATCH($P29,'Change page links'!$A$2:$A$175,0)),"Not in directory"))</f>
        <v/>
      </c>
      <c r="E29" s="17">
        <f>IF($C29="","",IFERROR(HYPERLINK(INDEX('Change page links'!$C$2:$C$175,MATCH($P29,'Change page links'!$A$2:$A$175,0)),INDEX('Change page links'!$C$2:$C$175,MATCH($P29,'Change page links'!$A$2:$A$175,0))),"Not in the directory. Open the site and look under Account or Security"))</f>
        <v/>
      </c>
      <c r="F29" s="16" t="inlineStr"/>
      <c r="G29" s="15">
        <f>IF($F29="","",COUNTIF($F$2:$F$81,$F29))</f>
        <v/>
      </c>
      <c r="H29" s="16" t="n"/>
      <c r="I29" s="16" t="n"/>
      <c r="J29" s="16" t="n"/>
      <c r="K29" s="16" t="n"/>
      <c r="L29" s="15">
        <f>IF($C29="","",IF($J29="Yes",0,$N29))</f>
        <v/>
      </c>
      <c r="M29" s="15">
        <f>IF($C29="","",IF($J29="Yes","Done",RANK($L29,$L$2:$L$81,0)+COUNTIF($L$2:$L29,$L29)-1))</f>
        <v/>
      </c>
      <c r="N29" s="15">
        <f>IF($C29="","",(IF($A29=1,5,IF($A29=2,4,IF($A29=3,2,1))))*MAX(1,IF($F29="",1,COUNTIF($F$2:$F$81,$F29)))+IF($H29="No",2,0))</f>
        <v/>
      </c>
      <c r="O29" s="18" t="inlineStr"/>
      <c r="P29" s="15">
        <f>IF($C29="","",LEFT(SUBSTITUTE(SUBSTITUTE(SUBSTITUTE(LOWER(TRIM($C29)),"https://",""),"http://",""),"www.","")&amp;"/",FIND("/",SUBSTITUTE(SUBSTITUTE(SUBSTITUTE(LOWER(TRIM($C29)),"https://",""),"http://",""),"www.","")&amp;"/")-1))</f>
        <v/>
      </c>
    </row>
    <row r="30">
      <c r="A30" s="15">
        <f>IF($C30="","",IFERROR(INDEX('Change page links'!$D$2:$D$175,MATCH($P30,'Change page links'!$A$2:$A$175,0)),3))</f>
        <v/>
      </c>
      <c r="B30" s="15">
        <f>IF($A30="","",IF($A30=1,"Now",IF($A30=2,"Today",IF($A30=3,"This week","Delete, or leave"))))</f>
        <v/>
      </c>
      <c r="C30" s="16" t="inlineStr"/>
      <c r="D30" s="15">
        <f>IF($C30="","",IFERROR(INDEX('Change page links'!$B$2:$B$175,MATCH($P30,'Change page links'!$A$2:$A$175,0)),"Not in directory"))</f>
        <v/>
      </c>
      <c r="E30" s="17">
        <f>IF($C30="","",IFERROR(HYPERLINK(INDEX('Change page links'!$C$2:$C$175,MATCH($P30,'Change page links'!$A$2:$A$175,0)),INDEX('Change page links'!$C$2:$C$175,MATCH($P30,'Change page links'!$A$2:$A$175,0))),"Not in the directory. Open the site and look under Account or Security"))</f>
        <v/>
      </c>
      <c r="F30" s="16" t="inlineStr"/>
      <c r="G30" s="15">
        <f>IF($F30="","",COUNTIF($F$2:$F$81,$F30))</f>
        <v/>
      </c>
      <c r="H30" s="16" t="n"/>
      <c r="I30" s="16" t="n"/>
      <c r="J30" s="16" t="n"/>
      <c r="K30" s="16" t="n"/>
      <c r="L30" s="15">
        <f>IF($C30="","",IF($J30="Yes",0,$N30))</f>
        <v/>
      </c>
      <c r="M30" s="15">
        <f>IF($C30="","",IF($J30="Yes","Done",RANK($L30,$L$2:$L$81,0)+COUNTIF($L$2:$L30,$L30)-1))</f>
        <v/>
      </c>
      <c r="N30" s="15">
        <f>IF($C30="","",(IF($A30=1,5,IF($A30=2,4,IF($A30=3,2,1))))*MAX(1,IF($F30="",1,COUNTIF($F$2:$F$81,$F30)))+IF($H30="No",2,0))</f>
        <v/>
      </c>
      <c r="O30" s="18" t="inlineStr"/>
      <c r="P30" s="15">
        <f>IF($C30="","",LEFT(SUBSTITUTE(SUBSTITUTE(SUBSTITUTE(LOWER(TRIM($C30)),"https://",""),"http://",""),"www.","")&amp;"/",FIND("/",SUBSTITUTE(SUBSTITUTE(SUBSTITUTE(LOWER(TRIM($C30)),"https://",""),"http://",""),"www.","")&amp;"/")-1))</f>
        <v/>
      </c>
    </row>
    <row r="31">
      <c r="A31" s="15">
        <f>IF($C31="","",IFERROR(INDEX('Change page links'!$D$2:$D$175,MATCH($P31,'Change page links'!$A$2:$A$175,0)),3))</f>
        <v/>
      </c>
      <c r="B31" s="15">
        <f>IF($A31="","",IF($A31=1,"Now",IF($A31=2,"Today",IF($A31=3,"This week","Delete, or leave"))))</f>
        <v/>
      </c>
      <c r="C31" s="16" t="inlineStr"/>
      <c r="D31" s="15">
        <f>IF($C31="","",IFERROR(INDEX('Change page links'!$B$2:$B$175,MATCH($P31,'Change page links'!$A$2:$A$175,0)),"Not in directory"))</f>
        <v/>
      </c>
      <c r="E31" s="17">
        <f>IF($C31="","",IFERROR(HYPERLINK(INDEX('Change page links'!$C$2:$C$175,MATCH($P31,'Change page links'!$A$2:$A$175,0)),INDEX('Change page links'!$C$2:$C$175,MATCH($P31,'Change page links'!$A$2:$A$175,0))),"Not in the directory. Open the site and look under Account or Security"))</f>
        <v/>
      </c>
      <c r="F31" s="16" t="inlineStr"/>
      <c r="G31" s="15">
        <f>IF($F31="","",COUNTIF($F$2:$F$81,$F31))</f>
        <v/>
      </c>
      <c r="H31" s="16" t="n"/>
      <c r="I31" s="16" t="n"/>
      <c r="J31" s="16" t="n"/>
      <c r="K31" s="16" t="n"/>
      <c r="L31" s="15">
        <f>IF($C31="","",IF($J31="Yes",0,$N31))</f>
        <v/>
      </c>
      <c r="M31" s="15">
        <f>IF($C31="","",IF($J31="Yes","Done",RANK($L31,$L$2:$L$81,0)+COUNTIF($L$2:$L31,$L31)-1))</f>
        <v/>
      </c>
      <c r="N31" s="15">
        <f>IF($C31="","",(IF($A31=1,5,IF($A31=2,4,IF($A31=3,2,1))))*MAX(1,IF($F31="",1,COUNTIF($F$2:$F$81,$F31)))+IF($H31="No",2,0))</f>
        <v/>
      </c>
      <c r="O31" s="18" t="inlineStr"/>
      <c r="P31" s="15">
        <f>IF($C31="","",LEFT(SUBSTITUTE(SUBSTITUTE(SUBSTITUTE(LOWER(TRIM($C31)),"https://",""),"http://",""),"www.","")&amp;"/",FIND("/",SUBSTITUTE(SUBSTITUTE(SUBSTITUTE(LOWER(TRIM($C31)),"https://",""),"http://",""),"www.","")&amp;"/")-1))</f>
        <v/>
      </c>
    </row>
    <row r="32">
      <c r="A32" s="15">
        <f>IF($C32="","",IFERROR(INDEX('Change page links'!$D$2:$D$175,MATCH($P32,'Change page links'!$A$2:$A$175,0)),3))</f>
        <v/>
      </c>
      <c r="B32" s="15">
        <f>IF($A32="","",IF($A32=1,"Now",IF($A32=2,"Today",IF($A32=3,"This week","Delete, or leave"))))</f>
        <v/>
      </c>
      <c r="C32" s="16" t="inlineStr"/>
      <c r="D32" s="15">
        <f>IF($C32="","",IFERROR(INDEX('Change page links'!$B$2:$B$175,MATCH($P32,'Change page links'!$A$2:$A$175,0)),"Not in directory"))</f>
        <v/>
      </c>
      <c r="E32" s="17">
        <f>IF($C32="","",IFERROR(HYPERLINK(INDEX('Change page links'!$C$2:$C$175,MATCH($P32,'Change page links'!$A$2:$A$175,0)),INDEX('Change page links'!$C$2:$C$175,MATCH($P32,'Change page links'!$A$2:$A$175,0))),"Not in the directory. Open the site and look under Account or Security"))</f>
        <v/>
      </c>
      <c r="F32" s="16" t="inlineStr"/>
      <c r="G32" s="15">
        <f>IF($F32="","",COUNTIF($F$2:$F$81,$F32))</f>
        <v/>
      </c>
      <c r="H32" s="16" t="n"/>
      <c r="I32" s="16" t="n"/>
      <c r="J32" s="16" t="n"/>
      <c r="K32" s="16" t="n"/>
      <c r="L32" s="15">
        <f>IF($C32="","",IF($J32="Yes",0,$N32))</f>
        <v/>
      </c>
      <c r="M32" s="15">
        <f>IF($C32="","",IF($J32="Yes","Done",RANK($L32,$L$2:$L$81,0)+COUNTIF($L$2:$L32,$L32)-1))</f>
        <v/>
      </c>
      <c r="N32" s="15">
        <f>IF($C32="","",(IF($A32=1,5,IF($A32=2,4,IF($A32=3,2,1))))*MAX(1,IF($F32="",1,COUNTIF($F$2:$F$81,$F32)))+IF($H32="No",2,0))</f>
        <v/>
      </c>
      <c r="O32" s="18" t="inlineStr"/>
      <c r="P32" s="15">
        <f>IF($C32="","",LEFT(SUBSTITUTE(SUBSTITUTE(SUBSTITUTE(LOWER(TRIM($C32)),"https://",""),"http://",""),"www.","")&amp;"/",FIND("/",SUBSTITUTE(SUBSTITUTE(SUBSTITUTE(LOWER(TRIM($C32)),"https://",""),"http://",""),"www.","")&amp;"/")-1))</f>
        <v/>
      </c>
    </row>
    <row r="33">
      <c r="A33" s="15">
        <f>IF($C33="","",IFERROR(INDEX('Change page links'!$D$2:$D$175,MATCH($P33,'Change page links'!$A$2:$A$175,0)),3))</f>
        <v/>
      </c>
      <c r="B33" s="15">
        <f>IF($A33="","",IF($A33=1,"Now",IF($A33=2,"Today",IF($A33=3,"This week","Delete, or leave"))))</f>
        <v/>
      </c>
      <c r="C33" s="16" t="inlineStr"/>
      <c r="D33" s="15">
        <f>IF($C33="","",IFERROR(INDEX('Change page links'!$B$2:$B$175,MATCH($P33,'Change page links'!$A$2:$A$175,0)),"Not in directory"))</f>
        <v/>
      </c>
      <c r="E33" s="17">
        <f>IF($C33="","",IFERROR(HYPERLINK(INDEX('Change page links'!$C$2:$C$175,MATCH($P33,'Change page links'!$A$2:$A$175,0)),INDEX('Change page links'!$C$2:$C$175,MATCH($P33,'Change page links'!$A$2:$A$175,0))),"Not in the directory. Open the site and look under Account or Security"))</f>
        <v/>
      </c>
      <c r="F33" s="16" t="inlineStr"/>
      <c r="G33" s="15">
        <f>IF($F33="","",COUNTIF($F$2:$F$81,$F33))</f>
        <v/>
      </c>
      <c r="H33" s="16" t="n"/>
      <c r="I33" s="16" t="n"/>
      <c r="J33" s="16" t="n"/>
      <c r="K33" s="16" t="n"/>
      <c r="L33" s="15">
        <f>IF($C33="","",IF($J33="Yes",0,$N33))</f>
        <v/>
      </c>
      <c r="M33" s="15">
        <f>IF($C33="","",IF($J33="Yes","Done",RANK($L33,$L$2:$L$81,0)+COUNTIF($L$2:$L33,$L33)-1))</f>
        <v/>
      </c>
      <c r="N33" s="15">
        <f>IF($C33="","",(IF($A33=1,5,IF($A33=2,4,IF($A33=3,2,1))))*MAX(1,IF($F33="",1,COUNTIF($F$2:$F$81,$F33)))+IF($H33="No",2,0))</f>
        <v/>
      </c>
      <c r="O33" s="18" t="inlineStr"/>
      <c r="P33" s="15">
        <f>IF($C33="","",LEFT(SUBSTITUTE(SUBSTITUTE(SUBSTITUTE(LOWER(TRIM($C33)),"https://",""),"http://",""),"www.","")&amp;"/",FIND("/",SUBSTITUTE(SUBSTITUTE(SUBSTITUTE(LOWER(TRIM($C33)),"https://",""),"http://",""),"www.","")&amp;"/")-1))</f>
        <v/>
      </c>
    </row>
    <row r="34">
      <c r="A34" s="15">
        <f>IF($C34="","",IFERROR(INDEX('Change page links'!$D$2:$D$175,MATCH($P34,'Change page links'!$A$2:$A$175,0)),3))</f>
        <v/>
      </c>
      <c r="B34" s="15">
        <f>IF($A34="","",IF($A34=1,"Now",IF($A34=2,"Today",IF($A34=3,"This week","Delete, or leave"))))</f>
        <v/>
      </c>
      <c r="C34" s="16" t="inlineStr"/>
      <c r="D34" s="15">
        <f>IF($C34="","",IFERROR(INDEX('Change page links'!$B$2:$B$175,MATCH($P34,'Change page links'!$A$2:$A$175,0)),"Not in directory"))</f>
        <v/>
      </c>
      <c r="E34" s="17">
        <f>IF($C34="","",IFERROR(HYPERLINK(INDEX('Change page links'!$C$2:$C$175,MATCH($P34,'Change page links'!$A$2:$A$175,0)),INDEX('Change page links'!$C$2:$C$175,MATCH($P34,'Change page links'!$A$2:$A$175,0))),"Not in the directory. Open the site and look under Account or Security"))</f>
        <v/>
      </c>
      <c r="F34" s="16" t="inlineStr"/>
      <c r="G34" s="15">
        <f>IF($F34="","",COUNTIF($F$2:$F$81,$F34))</f>
        <v/>
      </c>
      <c r="H34" s="16" t="n"/>
      <c r="I34" s="16" t="n"/>
      <c r="J34" s="16" t="n"/>
      <c r="K34" s="16" t="n"/>
      <c r="L34" s="15">
        <f>IF($C34="","",IF($J34="Yes",0,$N34))</f>
        <v/>
      </c>
      <c r="M34" s="15">
        <f>IF($C34="","",IF($J34="Yes","Done",RANK($L34,$L$2:$L$81,0)+COUNTIF($L$2:$L34,$L34)-1))</f>
        <v/>
      </c>
      <c r="N34" s="15">
        <f>IF($C34="","",(IF($A34=1,5,IF($A34=2,4,IF($A34=3,2,1))))*MAX(1,IF($F34="",1,COUNTIF($F$2:$F$81,$F34)))+IF($H34="No",2,0))</f>
        <v/>
      </c>
      <c r="O34" s="18" t="inlineStr"/>
      <c r="P34" s="15">
        <f>IF($C34="","",LEFT(SUBSTITUTE(SUBSTITUTE(SUBSTITUTE(LOWER(TRIM($C34)),"https://",""),"http://",""),"www.","")&amp;"/",FIND("/",SUBSTITUTE(SUBSTITUTE(SUBSTITUTE(LOWER(TRIM($C34)),"https://",""),"http://",""),"www.","")&amp;"/")-1))</f>
        <v/>
      </c>
    </row>
    <row r="35">
      <c r="A35" s="15">
        <f>IF($C35="","",IFERROR(INDEX('Change page links'!$D$2:$D$175,MATCH($P35,'Change page links'!$A$2:$A$175,0)),3))</f>
        <v/>
      </c>
      <c r="B35" s="15">
        <f>IF($A35="","",IF($A35=1,"Now",IF($A35=2,"Today",IF($A35=3,"This week","Delete, or leave"))))</f>
        <v/>
      </c>
      <c r="C35" s="16" t="inlineStr"/>
      <c r="D35" s="15">
        <f>IF($C35="","",IFERROR(INDEX('Change page links'!$B$2:$B$175,MATCH($P35,'Change page links'!$A$2:$A$175,0)),"Not in directory"))</f>
        <v/>
      </c>
      <c r="E35" s="17">
        <f>IF($C35="","",IFERROR(HYPERLINK(INDEX('Change page links'!$C$2:$C$175,MATCH($P35,'Change page links'!$A$2:$A$175,0)),INDEX('Change page links'!$C$2:$C$175,MATCH($P35,'Change page links'!$A$2:$A$175,0))),"Not in the directory. Open the site and look under Account or Security"))</f>
        <v/>
      </c>
      <c r="F35" s="16" t="inlineStr"/>
      <c r="G35" s="15">
        <f>IF($F35="","",COUNTIF($F$2:$F$81,$F35))</f>
        <v/>
      </c>
      <c r="H35" s="16" t="n"/>
      <c r="I35" s="16" t="n"/>
      <c r="J35" s="16" t="n"/>
      <c r="K35" s="16" t="n"/>
      <c r="L35" s="15">
        <f>IF($C35="","",IF($J35="Yes",0,$N35))</f>
        <v/>
      </c>
      <c r="M35" s="15">
        <f>IF($C35="","",IF($J35="Yes","Done",RANK($L35,$L$2:$L$81,0)+COUNTIF($L$2:$L35,$L35)-1))</f>
        <v/>
      </c>
      <c r="N35" s="15">
        <f>IF($C35="","",(IF($A35=1,5,IF($A35=2,4,IF($A35=3,2,1))))*MAX(1,IF($F35="",1,COUNTIF($F$2:$F$81,$F35)))+IF($H35="No",2,0))</f>
        <v/>
      </c>
      <c r="O35" s="18" t="inlineStr"/>
      <c r="P35" s="15">
        <f>IF($C35="","",LEFT(SUBSTITUTE(SUBSTITUTE(SUBSTITUTE(LOWER(TRIM($C35)),"https://",""),"http://",""),"www.","")&amp;"/",FIND("/",SUBSTITUTE(SUBSTITUTE(SUBSTITUTE(LOWER(TRIM($C35)),"https://",""),"http://",""),"www.","")&amp;"/")-1))</f>
        <v/>
      </c>
    </row>
    <row r="36">
      <c r="A36" s="15">
        <f>IF($C36="","",IFERROR(INDEX('Change page links'!$D$2:$D$175,MATCH($P36,'Change page links'!$A$2:$A$175,0)),3))</f>
        <v/>
      </c>
      <c r="B36" s="15">
        <f>IF($A36="","",IF($A36=1,"Now",IF($A36=2,"Today",IF($A36=3,"This week","Delete, or leave"))))</f>
        <v/>
      </c>
      <c r="C36" s="16" t="inlineStr"/>
      <c r="D36" s="15">
        <f>IF($C36="","",IFERROR(INDEX('Change page links'!$B$2:$B$175,MATCH($P36,'Change page links'!$A$2:$A$175,0)),"Not in directory"))</f>
        <v/>
      </c>
      <c r="E36" s="17">
        <f>IF($C36="","",IFERROR(HYPERLINK(INDEX('Change page links'!$C$2:$C$175,MATCH($P36,'Change page links'!$A$2:$A$175,0)),INDEX('Change page links'!$C$2:$C$175,MATCH($P36,'Change page links'!$A$2:$A$175,0))),"Not in the directory. Open the site and look under Account or Security"))</f>
        <v/>
      </c>
      <c r="F36" s="16" t="inlineStr"/>
      <c r="G36" s="15">
        <f>IF($F36="","",COUNTIF($F$2:$F$81,$F36))</f>
        <v/>
      </c>
      <c r="H36" s="16" t="n"/>
      <c r="I36" s="16" t="n"/>
      <c r="J36" s="16" t="n"/>
      <c r="K36" s="16" t="n"/>
      <c r="L36" s="15">
        <f>IF($C36="","",IF($J36="Yes",0,$N36))</f>
        <v/>
      </c>
      <c r="M36" s="15">
        <f>IF($C36="","",IF($J36="Yes","Done",RANK($L36,$L$2:$L$81,0)+COUNTIF($L$2:$L36,$L36)-1))</f>
        <v/>
      </c>
      <c r="N36" s="15">
        <f>IF($C36="","",(IF($A36=1,5,IF($A36=2,4,IF($A36=3,2,1))))*MAX(1,IF($F36="",1,COUNTIF($F$2:$F$81,$F36)))+IF($H36="No",2,0))</f>
        <v/>
      </c>
      <c r="O36" s="18" t="inlineStr"/>
      <c r="P36" s="15">
        <f>IF($C36="","",LEFT(SUBSTITUTE(SUBSTITUTE(SUBSTITUTE(LOWER(TRIM($C36)),"https://",""),"http://",""),"www.","")&amp;"/",FIND("/",SUBSTITUTE(SUBSTITUTE(SUBSTITUTE(LOWER(TRIM($C36)),"https://",""),"http://",""),"www.","")&amp;"/")-1))</f>
        <v/>
      </c>
    </row>
    <row r="37">
      <c r="A37" s="15">
        <f>IF($C37="","",IFERROR(INDEX('Change page links'!$D$2:$D$175,MATCH($P37,'Change page links'!$A$2:$A$175,0)),3))</f>
        <v/>
      </c>
      <c r="B37" s="15">
        <f>IF($A37="","",IF($A37=1,"Now",IF($A37=2,"Today",IF($A37=3,"This week","Delete, or leave"))))</f>
        <v/>
      </c>
      <c r="C37" s="16" t="inlineStr"/>
      <c r="D37" s="15">
        <f>IF($C37="","",IFERROR(INDEX('Change page links'!$B$2:$B$175,MATCH($P37,'Change page links'!$A$2:$A$175,0)),"Not in directory"))</f>
        <v/>
      </c>
      <c r="E37" s="17">
        <f>IF($C37="","",IFERROR(HYPERLINK(INDEX('Change page links'!$C$2:$C$175,MATCH($P37,'Change page links'!$A$2:$A$175,0)),INDEX('Change page links'!$C$2:$C$175,MATCH($P37,'Change page links'!$A$2:$A$175,0))),"Not in the directory. Open the site and look under Account or Security"))</f>
        <v/>
      </c>
      <c r="F37" s="16" t="inlineStr"/>
      <c r="G37" s="15">
        <f>IF($F37="","",COUNTIF($F$2:$F$81,$F37))</f>
        <v/>
      </c>
      <c r="H37" s="16" t="n"/>
      <c r="I37" s="16" t="n"/>
      <c r="J37" s="16" t="n"/>
      <c r="K37" s="16" t="n"/>
      <c r="L37" s="15">
        <f>IF($C37="","",IF($J37="Yes",0,$N37))</f>
        <v/>
      </c>
      <c r="M37" s="15">
        <f>IF($C37="","",IF($J37="Yes","Done",RANK($L37,$L$2:$L$81,0)+COUNTIF($L$2:$L37,$L37)-1))</f>
        <v/>
      </c>
      <c r="N37" s="15">
        <f>IF($C37="","",(IF($A37=1,5,IF($A37=2,4,IF($A37=3,2,1))))*MAX(1,IF($F37="",1,COUNTIF($F$2:$F$81,$F37)))+IF($H37="No",2,0))</f>
        <v/>
      </c>
      <c r="O37" s="18" t="inlineStr"/>
      <c r="P37" s="15">
        <f>IF($C37="","",LEFT(SUBSTITUTE(SUBSTITUTE(SUBSTITUTE(LOWER(TRIM($C37)),"https://",""),"http://",""),"www.","")&amp;"/",FIND("/",SUBSTITUTE(SUBSTITUTE(SUBSTITUTE(LOWER(TRIM($C37)),"https://",""),"http://",""),"www.","")&amp;"/")-1))</f>
        <v/>
      </c>
    </row>
    <row r="38">
      <c r="A38" s="15">
        <f>IF($C38="","",IFERROR(INDEX('Change page links'!$D$2:$D$175,MATCH($P38,'Change page links'!$A$2:$A$175,0)),3))</f>
        <v/>
      </c>
      <c r="B38" s="15">
        <f>IF($A38="","",IF($A38=1,"Now",IF($A38=2,"Today",IF($A38=3,"This week","Delete, or leave"))))</f>
        <v/>
      </c>
      <c r="C38" s="16" t="inlineStr"/>
      <c r="D38" s="15">
        <f>IF($C38="","",IFERROR(INDEX('Change page links'!$B$2:$B$175,MATCH($P38,'Change page links'!$A$2:$A$175,0)),"Not in directory"))</f>
        <v/>
      </c>
      <c r="E38" s="17">
        <f>IF($C38="","",IFERROR(HYPERLINK(INDEX('Change page links'!$C$2:$C$175,MATCH($P38,'Change page links'!$A$2:$A$175,0)),INDEX('Change page links'!$C$2:$C$175,MATCH($P38,'Change page links'!$A$2:$A$175,0))),"Not in the directory. Open the site and look under Account or Security"))</f>
        <v/>
      </c>
      <c r="F38" s="16" t="inlineStr"/>
      <c r="G38" s="15">
        <f>IF($F38="","",COUNTIF($F$2:$F$81,$F38))</f>
        <v/>
      </c>
      <c r="H38" s="16" t="n"/>
      <c r="I38" s="16" t="n"/>
      <c r="J38" s="16" t="n"/>
      <c r="K38" s="16" t="n"/>
      <c r="L38" s="15">
        <f>IF($C38="","",IF($J38="Yes",0,$N38))</f>
        <v/>
      </c>
      <c r="M38" s="15">
        <f>IF($C38="","",IF($J38="Yes","Done",RANK($L38,$L$2:$L$81,0)+COUNTIF($L$2:$L38,$L38)-1))</f>
        <v/>
      </c>
      <c r="N38" s="15">
        <f>IF($C38="","",(IF($A38=1,5,IF($A38=2,4,IF($A38=3,2,1))))*MAX(1,IF($F38="",1,COUNTIF($F$2:$F$81,$F38)))+IF($H38="No",2,0))</f>
        <v/>
      </c>
      <c r="O38" s="18" t="inlineStr"/>
      <c r="P38" s="15">
        <f>IF($C38="","",LEFT(SUBSTITUTE(SUBSTITUTE(SUBSTITUTE(LOWER(TRIM($C38)),"https://",""),"http://",""),"www.","")&amp;"/",FIND("/",SUBSTITUTE(SUBSTITUTE(SUBSTITUTE(LOWER(TRIM($C38)),"https://",""),"http://",""),"www.","")&amp;"/")-1))</f>
        <v/>
      </c>
    </row>
    <row r="39">
      <c r="A39" s="15">
        <f>IF($C39="","",IFERROR(INDEX('Change page links'!$D$2:$D$175,MATCH($P39,'Change page links'!$A$2:$A$175,0)),3))</f>
        <v/>
      </c>
      <c r="B39" s="15">
        <f>IF($A39="","",IF($A39=1,"Now",IF($A39=2,"Today",IF($A39=3,"This week","Delete, or leave"))))</f>
        <v/>
      </c>
      <c r="C39" s="16" t="inlineStr"/>
      <c r="D39" s="15">
        <f>IF($C39="","",IFERROR(INDEX('Change page links'!$B$2:$B$175,MATCH($P39,'Change page links'!$A$2:$A$175,0)),"Not in directory"))</f>
        <v/>
      </c>
      <c r="E39" s="17">
        <f>IF($C39="","",IFERROR(HYPERLINK(INDEX('Change page links'!$C$2:$C$175,MATCH($P39,'Change page links'!$A$2:$A$175,0)),INDEX('Change page links'!$C$2:$C$175,MATCH($P39,'Change page links'!$A$2:$A$175,0))),"Not in the directory. Open the site and look under Account or Security"))</f>
        <v/>
      </c>
      <c r="F39" s="16" t="inlineStr"/>
      <c r="G39" s="15">
        <f>IF($F39="","",COUNTIF($F$2:$F$81,$F39))</f>
        <v/>
      </c>
      <c r="H39" s="16" t="n"/>
      <c r="I39" s="16" t="n"/>
      <c r="J39" s="16" t="n"/>
      <c r="K39" s="16" t="n"/>
      <c r="L39" s="15">
        <f>IF($C39="","",IF($J39="Yes",0,$N39))</f>
        <v/>
      </c>
      <c r="M39" s="15">
        <f>IF($C39="","",IF($J39="Yes","Done",RANK($L39,$L$2:$L$81,0)+COUNTIF($L$2:$L39,$L39)-1))</f>
        <v/>
      </c>
      <c r="N39" s="15">
        <f>IF($C39="","",(IF($A39=1,5,IF($A39=2,4,IF($A39=3,2,1))))*MAX(1,IF($F39="",1,COUNTIF($F$2:$F$81,$F39)))+IF($H39="No",2,0))</f>
        <v/>
      </c>
      <c r="O39" s="18" t="inlineStr"/>
      <c r="P39" s="15">
        <f>IF($C39="","",LEFT(SUBSTITUTE(SUBSTITUTE(SUBSTITUTE(LOWER(TRIM($C39)),"https://",""),"http://",""),"www.","")&amp;"/",FIND("/",SUBSTITUTE(SUBSTITUTE(SUBSTITUTE(LOWER(TRIM($C39)),"https://",""),"http://",""),"www.","")&amp;"/")-1))</f>
        <v/>
      </c>
    </row>
    <row r="40">
      <c r="A40" s="15">
        <f>IF($C40="","",IFERROR(INDEX('Change page links'!$D$2:$D$175,MATCH($P40,'Change page links'!$A$2:$A$175,0)),3))</f>
        <v/>
      </c>
      <c r="B40" s="15">
        <f>IF($A40="","",IF($A40=1,"Now",IF($A40=2,"Today",IF($A40=3,"This week","Delete, or leave"))))</f>
        <v/>
      </c>
      <c r="C40" s="16" t="inlineStr"/>
      <c r="D40" s="15">
        <f>IF($C40="","",IFERROR(INDEX('Change page links'!$B$2:$B$175,MATCH($P40,'Change page links'!$A$2:$A$175,0)),"Not in directory"))</f>
        <v/>
      </c>
      <c r="E40" s="17">
        <f>IF($C40="","",IFERROR(HYPERLINK(INDEX('Change page links'!$C$2:$C$175,MATCH($P40,'Change page links'!$A$2:$A$175,0)),INDEX('Change page links'!$C$2:$C$175,MATCH($P40,'Change page links'!$A$2:$A$175,0))),"Not in the directory. Open the site and look under Account or Security"))</f>
        <v/>
      </c>
      <c r="F40" s="16" t="inlineStr"/>
      <c r="G40" s="15">
        <f>IF($F40="","",COUNTIF($F$2:$F$81,$F40))</f>
        <v/>
      </c>
      <c r="H40" s="16" t="n"/>
      <c r="I40" s="16" t="n"/>
      <c r="J40" s="16" t="n"/>
      <c r="K40" s="16" t="n"/>
      <c r="L40" s="15">
        <f>IF($C40="","",IF($J40="Yes",0,$N40))</f>
        <v/>
      </c>
      <c r="M40" s="15">
        <f>IF($C40="","",IF($J40="Yes","Done",RANK($L40,$L$2:$L$81,0)+COUNTIF($L$2:$L40,$L40)-1))</f>
        <v/>
      </c>
      <c r="N40" s="15">
        <f>IF($C40="","",(IF($A40=1,5,IF($A40=2,4,IF($A40=3,2,1))))*MAX(1,IF($F40="",1,COUNTIF($F$2:$F$81,$F40)))+IF($H40="No",2,0))</f>
        <v/>
      </c>
      <c r="O40" s="18" t="inlineStr"/>
      <c r="P40" s="15">
        <f>IF($C40="","",LEFT(SUBSTITUTE(SUBSTITUTE(SUBSTITUTE(LOWER(TRIM($C40)),"https://",""),"http://",""),"www.","")&amp;"/",FIND("/",SUBSTITUTE(SUBSTITUTE(SUBSTITUTE(LOWER(TRIM($C40)),"https://",""),"http://",""),"www.","")&amp;"/")-1))</f>
        <v/>
      </c>
    </row>
    <row r="41">
      <c r="A41" s="15">
        <f>IF($C41="","",IFERROR(INDEX('Change page links'!$D$2:$D$175,MATCH($P41,'Change page links'!$A$2:$A$175,0)),3))</f>
        <v/>
      </c>
      <c r="B41" s="15">
        <f>IF($A41="","",IF($A41=1,"Now",IF($A41=2,"Today",IF($A41=3,"This week","Delete, or leave"))))</f>
        <v/>
      </c>
      <c r="C41" s="16" t="inlineStr"/>
      <c r="D41" s="15">
        <f>IF($C41="","",IFERROR(INDEX('Change page links'!$B$2:$B$175,MATCH($P41,'Change page links'!$A$2:$A$175,0)),"Not in directory"))</f>
        <v/>
      </c>
      <c r="E41" s="17">
        <f>IF($C41="","",IFERROR(HYPERLINK(INDEX('Change page links'!$C$2:$C$175,MATCH($P41,'Change page links'!$A$2:$A$175,0)),INDEX('Change page links'!$C$2:$C$175,MATCH($P41,'Change page links'!$A$2:$A$175,0))),"Not in the directory. Open the site and look under Account or Security"))</f>
        <v/>
      </c>
      <c r="F41" s="16" t="inlineStr"/>
      <c r="G41" s="15">
        <f>IF($F41="","",COUNTIF($F$2:$F$81,$F41))</f>
        <v/>
      </c>
      <c r="H41" s="16" t="n"/>
      <c r="I41" s="16" t="n"/>
      <c r="J41" s="16" t="n"/>
      <c r="K41" s="16" t="n"/>
      <c r="L41" s="15">
        <f>IF($C41="","",IF($J41="Yes",0,$N41))</f>
        <v/>
      </c>
      <c r="M41" s="15">
        <f>IF($C41="","",IF($J41="Yes","Done",RANK($L41,$L$2:$L$81,0)+COUNTIF($L$2:$L41,$L41)-1))</f>
        <v/>
      </c>
      <c r="N41" s="15">
        <f>IF($C41="","",(IF($A41=1,5,IF($A41=2,4,IF($A41=3,2,1))))*MAX(1,IF($F41="",1,COUNTIF($F$2:$F$81,$F41)))+IF($H41="No",2,0))</f>
        <v/>
      </c>
      <c r="O41" s="18" t="inlineStr"/>
      <c r="P41" s="15">
        <f>IF($C41="","",LEFT(SUBSTITUTE(SUBSTITUTE(SUBSTITUTE(LOWER(TRIM($C41)),"https://",""),"http://",""),"www.","")&amp;"/",FIND("/",SUBSTITUTE(SUBSTITUTE(SUBSTITUTE(LOWER(TRIM($C41)),"https://",""),"http://",""),"www.","")&amp;"/")-1))</f>
        <v/>
      </c>
    </row>
    <row r="42">
      <c r="A42" s="15">
        <f>IF($C42="","",IFERROR(INDEX('Change page links'!$D$2:$D$175,MATCH($P42,'Change page links'!$A$2:$A$175,0)),3))</f>
        <v/>
      </c>
      <c r="B42" s="15">
        <f>IF($A42="","",IF($A42=1,"Now",IF($A42=2,"Today",IF($A42=3,"This week","Delete, or leave"))))</f>
        <v/>
      </c>
      <c r="C42" s="16" t="inlineStr"/>
      <c r="D42" s="15">
        <f>IF($C42="","",IFERROR(INDEX('Change page links'!$B$2:$B$175,MATCH($P42,'Change page links'!$A$2:$A$175,0)),"Not in directory"))</f>
        <v/>
      </c>
      <c r="E42" s="17">
        <f>IF($C42="","",IFERROR(HYPERLINK(INDEX('Change page links'!$C$2:$C$175,MATCH($P42,'Change page links'!$A$2:$A$175,0)),INDEX('Change page links'!$C$2:$C$175,MATCH($P42,'Change page links'!$A$2:$A$175,0))),"Not in the directory. Open the site and look under Account or Security"))</f>
        <v/>
      </c>
      <c r="F42" s="16" t="inlineStr"/>
      <c r="G42" s="15">
        <f>IF($F42="","",COUNTIF($F$2:$F$81,$F42))</f>
        <v/>
      </c>
      <c r="H42" s="16" t="n"/>
      <c r="I42" s="16" t="n"/>
      <c r="J42" s="16" t="n"/>
      <c r="K42" s="16" t="n"/>
      <c r="L42" s="15">
        <f>IF($C42="","",IF($J42="Yes",0,$N42))</f>
        <v/>
      </c>
      <c r="M42" s="15">
        <f>IF($C42="","",IF($J42="Yes","Done",RANK($L42,$L$2:$L$81,0)+COUNTIF($L$2:$L42,$L42)-1))</f>
        <v/>
      </c>
      <c r="N42" s="15">
        <f>IF($C42="","",(IF($A42=1,5,IF($A42=2,4,IF($A42=3,2,1))))*MAX(1,IF($F42="",1,COUNTIF($F$2:$F$81,$F42)))+IF($H42="No",2,0))</f>
        <v/>
      </c>
      <c r="O42" s="18" t="inlineStr"/>
      <c r="P42" s="15">
        <f>IF($C42="","",LEFT(SUBSTITUTE(SUBSTITUTE(SUBSTITUTE(LOWER(TRIM($C42)),"https://",""),"http://",""),"www.","")&amp;"/",FIND("/",SUBSTITUTE(SUBSTITUTE(SUBSTITUTE(LOWER(TRIM($C42)),"https://",""),"http://",""),"www.","")&amp;"/")-1))</f>
        <v/>
      </c>
    </row>
    <row r="43">
      <c r="A43" s="15">
        <f>IF($C43="","",IFERROR(INDEX('Change page links'!$D$2:$D$175,MATCH($P43,'Change page links'!$A$2:$A$175,0)),3))</f>
        <v/>
      </c>
      <c r="B43" s="15">
        <f>IF($A43="","",IF($A43=1,"Now",IF($A43=2,"Today",IF($A43=3,"This week","Delete, or leave"))))</f>
        <v/>
      </c>
      <c r="C43" s="16" t="inlineStr"/>
      <c r="D43" s="15">
        <f>IF($C43="","",IFERROR(INDEX('Change page links'!$B$2:$B$175,MATCH($P43,'Change page links'!$A$2:$A$175,0)),"Not in directory"))</f>
        <v/>
      </c>
      <c r="E43" s="17">
        <f>IF($C43="","",IFERROR(HYPERLINK(INDEX('Change page links'!$C$2:$C$175,MATCH($P43,'Change page links'!$A$2:$A$175,0)),INDEX('Change page links'!$C$2:$C$175,MATCH($P43,'Change page links'!$A$2:$A$175,0))),"Not in the directory. Open the site and look under Account or Security"))</f>
        <v/>
      </c>
      <c r="F43" s="16" t="inlineStr"/>
      <c r="G43" s="15">
        <f>IF($F43="","",COUNTIF($F$2:$F$81,$F43))</f>
        <v/>
      </c>
      <c r="H43" s="16" t="n"/>
      <c r="I43" s="16" t="n"/>
      <c r="J43" s="16" t="n"/>
      <c r="K43" s="16" t="n"/>
      <c r="L43" s="15">
        <f>IF($C43="","",IF($J43="Yes",0,$N43))</f>
        <v/>
      </c>
      <c r="M43" s="15">
        <f>IF($C43="","",IF($J43="Yes","Done",RANK($L43,$L$2:$L$81,0)+COUNTIF($L$2:$L43,$L43)-1))</f>
        <v/>
      </c>
      <c r="N43" s="15">
        <f>IF($C43="","",(IF($A43=1,5,IF($A43=2,4,IF($A43=3,2,1))))*MAX(1,IF($F43="",1,COUNTIF($F$2:$F$81,$F43)))+IF($H43="No",2,0))</f>
        <v/>
      </c>
      <c r="O43" s="18" t="inlineStr"/>
      <c r="P43" s="15">
        <f>IF($C43="","",LEFT(SUBSTITUTE(SUBSTITUTE(SUBSTITUTE(LOWER(TRIM($C43)),"https://",""),"http://",""),"www.","")&amp;"/",FIND("/",SUBSTITUTE(SUBSTITUTE(SUBSTITUTE(LOWER(TRIM($C43)),"https://",""),"http://",""),"www.","")&amp;"/")-1))</f>
        <v/>
      </c>
    </row>
    <row r="44">
      <c r="A44" s="15">
        <f>IF($C44="","",IFERROR(INDEX('Change page links'!$D$2:$D$175,MATCH($P44,'Change page links'!$A$2:$A$175,0)),3))</f>
        <v/>
      </c>
      <c r="B44" s="15">
        <f>IF($A44="","",IF($A44=1,"Now",IF($A44=2,"Today",IF($A44=3,"This week","Delete, or leave"))))</f>
        <v/>
      </c>
      <c r="C44" s="16" t="inlineStr"/>
      <c r="D44" s="15">
        <f>IF($C44="","",IFERROR(INDEX('Change page links'!$B$2:$B$175,MATCH($P44,'Change page links'!$A$2:$A$175,0)),"Not in directory"))</f>
        <v/>
      </c>
      <c r="E44" s="17">
        <f>IF($C44="","",IFERROR(HYPERLINK(INDEX('Change page links'!$C$2:$C$175,MATCH($P44,'Change page links'!$A$2:$A$175,0)),INDEX('Change page links'!$C$2:$C$175,MATCH($P44,'Change page links'!$A$2:$A$175,0))),"Not in the directory. Open the site and look under Account or Security"))</f>
        <v/>
      </c>
      <c r="F44" s="16" t="inlineStr"/>
      <c r="G44" s="15">
        <f>IF($F44="","",COUNTIF($F$2:$F$81,$F44))</f>
        <v/>
      </c>
      <c r="H44" s="16" t="n"/>
      <c r="I44" s="16" t="n"/>
      <c r="J44" s="16" t="n"/>
      <c r="K44" s="16" t="n"/>
      <c r="L44" s="15">
        <f>IF($C44="","",IF($J44="Yes",0,$N44))</f>
        <v/>
      </c>
      <c r="M44" s="15">
        <f>IF($C44="","",IF($J44="Yes","Done",RANK($L44,$L$2:$L$81,0)+COUNTIF($L$2:$L44,$L44)-1))</f>
        <v/>
      </c>
      <c r="N44" s="15">
        <f>IF($C44="","",(IF($A44=1,5,IF($A44=2,4,IF($A44=3,2,1))))*MAX(1,IF($F44="",1,COUNTIF($F$2:$F$81,$F44)))+IF($H44="No",2,0))</f>
        <v/>
      </c>
      <c r="O44" s="18" t="inlineStr"/>
      <c r="P44" s="15">
        <f>IF($C44="","",LEFT(SUBSTITUTE(SUBSTITUTE(SUBSTITUTE(LOWER(TRIM($C44)),"https://",""),"http://",""),"www.","")&amp;"/",FIND("/",SUBSTITUTE(SUBSTITUTE(SUBSTITUTE(LOWER(TRIM($C44)),"https://",""),"http://",""),"www.","")&amp;"/")-1))</f>
        <v/>
      </c>
    </row>
    <row r="45">
      <c r="A45" s="15">
        <f>IF($C45="","",IFERROR(INDEX('Change page links'!$D$2:$D$175,MATCH($P45,'Change page links'!$A$2:$A$175,0)),3))</f>
        <v/>
      </c>
      <c r="B45" s="15">
        <f>IF($A45="","",IF($A45=1,"Now",IF($A45=2,"Today",IF($A45=3,"This week","Delete, or leave"))))</f>
        <v/>
      </c>
      <c r="C45" s="16" t="inlineStr"/>
      <c r="D45" s="15">
        <f>IF($C45="","",IFERROR(INDEX('Change page links'!$B$2:$B$175,MATCH($P45,'Change page links'!$A$2:$A$175,0)),"Not in directory"))</f>
        <v/>
      </c>
      <c r="E45" s="17">
        <f>IF($C45="","",IFERROR(HYPERLINK(INDEX('Change page links'!$C$2:$C$175,MATCH($P45,'Change page links'!$A$2:$A$175,0)),INDEX('Change page links'!$C$2:$C$175,MATCH($P45,'Change page links'!$A$2:$A$175,0))),"Not in the directory. Open the site and look under Account or Security"))</f>
        <v/>
      </c>
      <c r="F45" s="16" t="inlineStr"/>
      <c r="G45" s="15">
        <f>IF($F45="","",COUNTIF($F$2:$F$81,$F45))</f>
        <v/>
      </c>
      <c r="H45" s="16" t="n"/>
      <c r="I45" s="16" t="n"/>
      <c r="J45" s="16" t="n"/>
      <c r="K45" s="16" t="n"/>
      <c r="L45" s="15">
        <f>IF($C45="","",IF($J45="Yes",0,$N45))</f>
        <v/>
      </c>
      <c r="M45" s="15">
        <f>IF($C45="","",IF($J45="Yes","Done",RANK($L45,$L$2:$L$81,0)+COUNTIF($L$2:$L45,$L45)-1))</f>
        <v/>
      </c>
      <c r="N45" s="15">
        <f>IF($C45="","",(IF($A45=1,5,IF($A45=2,4,IF($A45=3,2,1))))*MAX(1,IF($F45="",1,COUNTIF($F$2:$F$81,$F45)))+IF($H45="No",2,0))</f>
        <v/>
      </c>
      <c r="O45" s="18" t="inlineStr"/>
      <c r="P45" s="15">
        <f>IF($C45="","",LEFT(SUBSTITUTE(SUBSTITUTE(SUBSTITUTE(LOWER(TRIM($C45)),"https://",""),"http://",""),"www.","")&amp;"/",FIND("/",SUBSTITUTE(SUBSTITUTE(SUBSTITUTE(LOWER(TRIM($C45)),"https://",""),"http://",""),"www.","")&amp;"/")-1))</f>
        <v/>
      </c>
    </row>
    <row r="46">
      <c r="A46" s="15">
        <f>IF($C46="","",IFERROR(INDEX('Change page links'!$D$2:$D$175,MATCH($P46,'Change page links'!$A$2:$A$175,0)),3))</f>
        <v/>
      </c>
      <c r="B46" s="15">
        <f>IF($A46="","",IF($A46=1,"Now",IF($A46=2,"Today",IF($A46=3,"This week","Delete, or leave"))))</f>
        <v/>
      </c>
      <c r="C46" s="16" t="inlineStr"/>
      <c r="D46" s="15">
        <f>IF($C46="","",IFERROR(INDEX('Change page links'!$B$2:$B$175,MATCH($P46,'Change page links'!$A$2:$A$175,0)),"Not in directory"))</f>
        <v/>
      </c>
      <c r="E46" s="17">
        <f>IF($C46="","",IFERROR(HYPERLINK(INDEX('Change page links'!$C$2:$C$175,MATCH($P46,'Change page links'!$A$2:$A$175,0)),INDEX('Change page links'!$C$2:$C$175,MATCH($P46,'Change page links'!$A$2:$A$175,0))),"Not in the directory. Open the site and look under Account or Security"))</f>
        <v/>
      </c>
      <c r="F46" s="16" t="inlineStr"/>
      <c r="G46" s="15">
        <f>IF($F46="","",COUNTIF($F$2:$F$81,$F46))</f>
        <v/>
      </c>
      <c r="H46" s="16" t="n"/>
      <c r="I46" s="16" t="n"/>
      <c r="J46" s="16" t="n"/>
      <c r="K46" s="16" t="n"/>
      <c r="L46" s="15">
        <f>IF($C46="","",IF($J46="Yes",0,$N46))</f>
        <v/>
      </c>
      <c r="M46" s="15">
        <f>IF($C46="","",IF($J46="Yes","Done",RANK($L46,$L$2:$L$81,0)+COUNTIF($L$2:$L46,$L46)-1))</f>
        <v/>
      </c>
      <c r="N46" s="15">
        <f>IF($C46="","",(IF($A46=1,5,IF($A46=2,4,IF($A46=3,2,1))))*MAX(1,IF($F46="",1,COUNTIF($F$2:$F$81,$F46)))+IF($H46="No",2,0))</f>
        <v/>
      </c>
      <c r="O46" s="18" t="inlineStr"/>
      <c r="P46" s="15">
        <f>IF($C46="","",LEFT(SUBSTITUTE(SUBSTITUTE(SUBSTITUTE(LOWER(TRIM($C46)),"https://",""),"http://",""),"www.","")&amp;"/",FIND("/",SUBSTITUTE(SUBSTITUTE(SUBSTITUTE(LOWER(TRIM($C46)),"https://",""),"http://",""),"www.","")&amp;"/")-1))</f>
        <v/>
      </c>
    </row>
    <row r="47">
      <c r="A47" s="15">
        <f>IF($C47="","",IFERROR(INDEX('Change page links'!$D$2:$D$175,MATCH($P47,'Change page links'!$A$2:$A$175,0)),3))</f>
        <v/>
      </c>
      <c r="B47" s="15">
        <f>IF($A47="","",IF($A47=1,"Now",IF($A47=2,"Today",IF($A47=3,"This week","Delete, or leave"))))</f>
        <v/>
      </c>
      <c r="C47" s="16" t="inlineStr"/>
      <c r="D47" s="15">
        <f>IF($C47="","",IFERROR(INDEX('Change page links'!$B$2:$B$175,MATCH($P47,'Change page links'!$A$2:$A$175,0)),"Not in directory"))</f>
        <v/>
      </c>
      <c r="E47" s="17">
        <f>IF($C47="","",IFERROR(HYPERLINK(INDEX('Change page links'!$C$2:$C$175,MATCH($P47,'Change page links'!$A$2:$A$175,0)),INDEX('Change page links'!$C$2:$C$175,MATCH($P47,'Change page links'!$A$2:$A$175,0))),"Not in the directory. Open the site and look under Account or Security"))</f>
        <v/>
      </c>
      <c r="F47" s="16" t="inlineStr"/>
      <c r="G47" s="15">
        <f>IF($F47="","",COUNTIF($F$2:$F$81,$F47))</f>
        <v/>
      </c>
      <c r="H47" s="16" t="n"/>
      <c r="I47" s="16" t="n"/>
      <c r="J47" s="16" t="n"/>
      <c r="K47" s="16" t="n"/>
      <c r="L47" s="15">
        <f>IF($C47="","",IF($J47="Yes",0,$N47))</f>
        <v/>
      </c>
      <c r="M47" s="15">
        <f>IF($C47="","",IF($J47="Yes","Done",RANK($L47,$L$2:$L$81,0)+COUNTIF($L$2:$L47,$L47)-1))</f>
        <v/>
      </c>
      <c r="N47" s="15">
        <f>IF($C47="","",(IF($A47=1,5,IF($A47=2,4,IF($A47=3,2,1))))*MAX(1,IF($F47="",1,COUNTIF($F$2:$F$81,$F47)))+IF($H47="No",2,0))</f>
        <v/>
      </c>
      <c r="O47" s="18" t="inlineStr"/>
      <c r="P47" s="15">
        <f>IF($C47="","",LEFT(SUBSTITUTE(SUBSTITUTE(SUBSTITUTE(LOWER(TRIM($C47)),"https://",""),"http://",""),"www.","")&amp;"/",FIND("/",SUBSTITUTE(SUBSTITUTE(SUBSTITUTE(LOWER(TRIM($C47)),"https://",""),"http://",""),"www.","")&amp;"/")-1))</f>
        <v/>
      </c>
    </row>
    <row r="48">
      <c r="A48" s="15">
        <f>IF($C48="","",IFERROR(INDEX('Change page links'!$D$2:$D$175,MATCH($P48,'Change page links'!$A$2:$A$175,0)),3))</f>
        <v/>
      </c>
      <c r="B48" s="15">
        <f>IF($A48="","",IF($A48=1,"Now",IF($A48=2,"Today",IF($A48=3,"This week","Delete, or leave"))))</f>
        <v/>
      </c>
      <c r="C48" s="16" t="inlineStr"/>
      <c r="D48" s="15">
        <f>IF($C48="","",IFERROR(INDEX('Change page links'!$B$2:$B$175,MATCH($P48,'Change page links'!$A$2:$A$175,0)),"Not in directory"))</f>
        <v/>
      </c>
      <c r="E48" s="17">
        <f>IF($C48="","",IFERROR(HYPERLINK(INDEX('Change page links'!$C$2:$C$175,MATCH($P48,'Change page links'!$A$2:$A$175,0)),INDEX('Change page links'!$C$2:$C$175,MATCH($P48,'Change page links'!$A$2:$A$175,0))),"Not in the directory. Open the site and look under Account or Security"))</f>
        <v/>
      </c>
      <c r="F48" s="16" t="inlineStr"/>
      <c r="G48" s="15">
        <f>IF($F48="","",COUNTIF($F$2:$F$81,$F48))</f>
        <v/>
      </c>
      <c r="H48" s="16" t="n"/>
      <c r="I48" s="16" t="n"/>
      <c r="J48" s="16" t="n"/>
      <c r="K48" s="16" t="n"/>
      <c r="L48" s="15">
        <f>IF($C48="","",IF($J48="Yes",0,$N48))</f>
        <v/>
      </c>
      <c r="M48" s="15">
        <f>IF($C48="","",IF($J48="Yes","Done",RANK($L48,$L$2:$L$81,0)+COUNTIF($L$2:$L48,$L48)-1))</f>
        <v/>
      </c>
      <c r="N48" s="15">
        <f>IF($C48="","",(IF($A48=1,5,IF($A48=2,4,IF($A48=3,2,1))))*MAX(1,IF($F48="",1,COUNTIF($F$2:$F$81,$F48)))+IF($H48="No",2,0))</f>
        <v/>
      </c>
      <c r="O48" s="18" t="inlineStr"/>
      <c r="P48" s="15">
        <f>IF($C48="","",LEFT(SUBSTITUTE(SUBSTITUTE(SUBSTITUTE(LOWER(TRIM($C48)),"https://",""),"http://",""),"www.","")&amp;"/",FIND("/",SUBSTITUTE(SUBSTITUTE(SUBSTITUTE(LOWER(TRIM($C48)),"https://",""),"http://",""),"www.","")&amp;"/")-1))</f>
        <v/>
      </c>
    </row>
    <row r="49">
      <c r="A49" s="15">
        <f>IF($C49="","",IFERROR(INDEX('Change page links'!$D$2:$D$175,MATCH($P49,'Change page links'!$A$2:$A$175,0)),3))</f>
        <v/>
      </c>
      <c r="B49" s="15">
        <f>IF($A49="","",IF($A49=1,"Now",IF($A49=2,"Today",IF($A49=3,"This week","Delete, or leave"))))</f>
        <v/>
      </c>
      <c r="C49" s="16" t="inlineStr"/>
      <c r="D49" s="15">
        <f>IF($C49="","",IFERROR(INDEX('Change page links'!$B$2:$B$175,MATCH($P49,'Change page links'!$A$2:$A$175,0)),"Not in directory"))</f>
        <v/>
      </c>
      <c r="E49" s="17">
        <f>IF($C49="","",IFERROR(HYPERLINK(INDEX('Change page links'!$C$2:$C$175,MATCH($P49,'Change page links'!$A$2:$A$175,0)),INDEX('Change page links'!$C$2:$C$175,MATCH($P49,'Change page links'!$A$2:$A$175,0))),"Not in the directory. Open the site and look under Account or Security"))</f>
        <v/>
      </c>
      <c r="F49" s="16" t="inlineStr"/>
      <c r="G49" s="15">
        <f>IF($F49="","",COUNTIF($F$2:$F$81,$F49))</f>
        <v/>
      </c>
      <c r="H49" s="16" t="n"/>
      <c r="I49" s="16" t="n"/>
      <c r="J49" s="16" t="n"/>
      <c r="K49" s="16" t="n"/>
      <c r="L49" s="15">
        <f>IF($C49="","",IF($J49="Yes",0,$N49))</f>
        <v/>
      </c>
      <c r="M49" s="15">
        <f>IF($C49="","",IF($J49="Yes","Done",RANK($L49,$L$2:$L$81,0)+COUNTIF($L$2:$L49,$L49)-1))</f>
        <v/>
      </c>
      <c r="N49" s="15">
        <f>IF($C49="","",(IF($A49=1,5,IF($A49=2,4,IF($A49=3,2,1))))*MAX(1,IF($F49="",1,COUNTIF($F$2:$F$81,$F49)))+IF($H49="No",2,0))</f>
        <v/>
      </c>
      <c r="O49" s="18" t="inlineStr"/>
      <c r="P49" s="15">
        <f>IF($C49="","",LEFT(SUBSTITUTE(SUBSTITUTE(SUBSTITUTE(LOWER(TRIM($C49)),"https://",""),"http://",""),"www.","")&amp;"/",FIND("/",SUBSTITUTE(SUBSTITUTE(SUBSTITUTE(LOWER(TRIM($C49)),"https://",""),"http://",""),"www.","")&amp;"/")-1))</f>
        <v/>
      </c>
    </row>
    <row r="50">
      <c r="A50" s="15">
        <f>IF($C50="","",IFERROR(INDEX('Change page links'!$D$2:$D$175,MATCH($P50,'Change page links'!$A$2:$A$175,0)),3))</f>
        <v/>
      </c>
      <c r="B50" s="15">
        <f>IF($A50="","",IF($A50=1,"Now",IF($A50=2,"Today",IF($A50=3,"This week","Delete, or leave"))))</f>
        <v/>
      </c>
      <c r="C50" s="16" t="inlineStr"/>
      <c r="D50" s="15">
        <f>IF($C50="","",IFERROR(INDEX('Change page links'!$B$2:$B$175,MATCH($P50,'Change page links'!$A$2:$A$175,0)),"Not in directory"))</f>
        <v/>
      </c>
      <c r="E50" s="17">
        <f>IF($C50="","",IFERROR(HYPERLINK(INDEX('Change page links'!$C$2:$C$175,MATCH($P50,'Change page links'!$A$2:$A$175,0)),INDEX('Change page links'!$C$2:$C$175,MATCH($P50,'Change page links'!$A$2:$A$175,0))),"Not in the directory. Open the site and look under Account or Security"))</f>
        <v/>
      </c>
      <c r="F50" s="16" t="inlineStr"/>
      <c r="G50" s="15">
        <f>IF($F50="","",COUNTIF($F$2:$F$81,$F50))</f>
        <v/>
      </c>
      <c r="H50" s="16" t="n"/>
      <c r="I50" s="16" t="n"/>
      <c r="J50" s="16" t="n"/>
      <c r="K50" s="16" t="n"/>
      <c r="L50" s="15">
        <f>IF($C50="","",IF($J50="Yes",0,$N50))</f>
        <v/>
      </c>
      <c r="M50" s="15">
        <f>IF($C50="","",IF($J50="Yes","Done",RANK($L50,$L$2:$L$81,0)+COUNTIF($L$2:$L50,$L50)-1))</f>
        <v/>
      </c>
      <c r="N50" s="15">
        <f>IF($C50="","",(IF($A50=1,5,IF($A50=2,4,IF($A50=3,2,1))))*MAX(1,IF($F50="",1,COUNTIF($F$2:$F$81,$F50)))+IF($H50="No",2,0))</f>
        <v/>
      </c>
      <c r="O50" s="18" t="inlineStr"/>
      <c r="P50" s="15">
        <f>IF($C50="","",LEFT(SUBSTITUTE(SUBSTITUTE(SUBSTITUTE(LOWER(TRIM($C50)),"https://",""),"http://",""),"www.","")&amp;"/",FIND("/",SUBSTITUTE(SUBSTITUTE(SUBSTITUTE(LOWER(TRIM($C50)),"https://",""),"http://",""),"www.","")&amp;"/")-1))</f>
        <v/>
      </c>
    </row>
    <row r="51">
      <c r="A51" s="15">
        <f>IF($C51="","",IFERROR(INDEX('Change page links'!$D$2:$D$175,MATCH($P51,'Change page links'!$A$2:$A$175,0)),3))</f>
        <v/>
      </c>
      <c r="B51" s="15">
        <f>IF($A51="","",IF($A51=1,"Now",IF($A51=2,"Today",IF($A51=3,"This week","Delete, or leave"))))</f>
        <v/>
      </c>
      <c r="C51" s="16" t="inlineStr"/>
      <c r="D51" s="15">
        <f>IF($C51="","",IFERROR(INDEX('Change page links'!$B$2:$B$175,MATCH($P51,'Change page links'!$A$2:$A$175,0)),"Not in directory"))</f>
        <v/>
      </c>
      <c r="E51" s="17">
        <f>IF($C51="","",IFERROR(HYPERLINK(INDEX('Change page links'!$C$2:$C$175,MATCH($P51,'Change page links'!$A$2:$A$175,0)),INDEX('Change page links'!$C$2:$C$175,MATCH($P51,'Change page links'!$A$2:$A$175,0))),"Not in the directory. Open the site and look under Account or Security"))</f>
        <v/>
      </c>
      <c r="F51" s="16" t="inlineStr"/>
      <c r="G51" s="15">
        <f>IF($F51="","",COUNTIF($F$2:$F$81,$F51))</f>
        <v/>
      </c>
      <c r="H51" s="16" t="n"/>
      <c r="I51" s="16" t="n"/>
      <c r="J51" s="16" t="n"/>
      <c r="K51" s="16" t="n"/>
      <c r="L51" s="15">
        <f>IF($C51="","",IF($J51="Yes",0,$N51))</f>
        <v/>
      </c>
      <c r="M51" s="15">
        <f>IF($C51="","",IF($J51="Yes","Done",RANK($L51,$L$2:$L$81,0)+COUNTIF($L$2:$L51,$L51)-1))</f>
        <v/>
      </c>
      <c r="N51" s="15">
        <f>IF($C51="","",(IF($A51=1,5,IF($A51=2,4,IF($A51=3,2,1))))*MAX(1,IF($F51="",1,COUNTIF($F$2:$F$81,$F51)))+IF($H51="No",2,0))</f>
        <v/>
      </c>
      <c r="O51" s="18" t="inlineStr"/>
      <c r="P51" s="15">
        <f>IF($C51="","",LEFT(SUBSTITUTE(SUBSTITUTE(SUBSTITUTE(LOWER(TRIM($C51)),"https://",""),"http://",""),"www.","")&amp;"/",FIND("/",SUBSTITUTE(SUBSTITUTE(SUBSTITUTE(LOWER(TRIM($C51)),"https://",""),"http://",""),"www.","")&amp;"/")-1))</f>
        <v/>
      </c>
    </row>
    <row r="52">
      <c r="A52" s="15">
        <f>IF($C52="","",IFERROR(INDEX('Change page links'!$D$2:$D$175,MATCH($P52,'Change page links'!$A$2:$A$175,0)),3))</f>
        <v/>
      </c>
      <c r="B52" s="15">
        <f>IF($A52="","",IF($A52=1,"Now",IF($A52=2,"Today",IF($A52=3,"This week","Delete, or leave"))))</f>
        <v/>
      </c>
      <c r="C52" s="16" t="inlineStr"/>
      <c r="D52" s="15">
        <f>IF($C52="","",IFERROR(INDEX('Change page links'!$B$2:$B$175,MATCH($P52,'Change page links'!$A$2:$A$175,0)),"Not in directory"))</f>
        <v/>
      </c>
      <c r="E52" s="17">
        <f>IF($C52="","",IFERROR(HYPERLINK(INDEX('Change page links'!$C$2:$C$175,MATCH($P52,'Change page links'!$A$2:$A$175,0)),INDEX('Change page links'!$C$2:$C$175,MATCH($P52,'Change page links'!$A$2:$A$175,0))),"Not in the directory. Open the site and look under Account or Security"))</f>
        <v/>
      </c>
      <c r="F52" s="16" t="inlineStr"/>
      <c r="G52" s="15">
        <f>IF($F52="","",COUNTIF($F$2:$F$81,$F52))</f>
        <v/>
      </c>
      <c r="H52" s="16" t="n"/>
      <c r="I52" s="16" t="n"/>
      <c r="J52" s="16" t="n"/>
      <c r="K52" s="16" t="n"/>
      <c r="L52" s="15">
        <f>IF($C52="","",IF($J52="Yes",0,$N52))</f>
        <v/>
      </c>
      <c r="M52" s="15">
        <f>IF($C52="","",IF($J52="Yes","Done",RANK($L52,$L$2:$L$81,0)+COUNTIF($L$2:$L52,$L52)-1))</f>
        <v/>
      </c>
      <c r="N52" s="15">
        <f>IF($C52="","",(IF($A52=1,5,IF($A52=2,4,IF($A52=3,2,1))))*MAX(1,IF($F52="",1,COUNTIF($F$2:$F$81,$F52)))+IF($H52="No",2,0))</f>
        <v/>
      </c>
      <c r="O52" s="18" t="inlineStr"/>
      <c r="P52" s="15">
        <f>IF($C52="","",LEFT(SUBSTITUTE(SUBSTITUTE(SUBSTITUTE(LOWER(TRIM($C52)),"https://",""),"http://",""),"www.","")&amp;"/",FIND("/",SUBSTITUTE(SUBSTITUTE(SUBSTITUTE(LOWER(TRIM($C52)),"https://",""),"http://",""),"www.","")&amp;"/")-1))</f>
        <v/>
      </c>
    </row>
    <row r="53">
      <c r="A53" s="15">
        <f>IF($C53="","",IFERROR(INDEX('Change page links'!$D$2:$D$175,MATCH($P53,'Change page links'!$A$2:$A$175,0)),3))</f>
        <v/>
      </c>
      <c r="B53" s="15">
        <f>IF($A53="","",IF($A53=1,"Now",IF($A53=2,"Today",IF($A53=3,"This week","Delete, or leave"))))</f>
        <v/>
      </c>
      <c r="C53" s="16" t="inlineStr"/>
      <c r="D53" s="15">
        <f>IF($C53="","",IFERROR(INDEX('Change page links'!$B$2:$B$175,MATCH($P53,'Change page links'!$A$2:$A$175,0)),"Not in directory"))</f>
        <v/>
      </c>
      <c r="E53" s="17">
        <f>IF($C53="","",IFERROR(HYPERLINK(INDEX('Change page links'!$C$2:$C$175,MATCH($P53,'Change page links'!$A$2:$A$175,0)),INDEX('Change page links'!$C$2:$C$175,MATCH($P53,'Change page links'!$A$2:$A$175,0))),"Not in the directory. Open the site and look under Account or Security"))</f>
        <v/>
      </c>
      <c r="F53" s="16" t="inlineStr"/>
      <c r="G53" s="15">
        <f>IF($F53="","",COUNTIF($F$2:$F$81,$F53))</f>
        <v/>
      </c>
      <c r="H53" s="16" t="n"/>
      <c r="I53" s="16" t="n"/>
      <c r="J53" s="16" t="n"/>
      <c r="K53" s="16" t="n"/>
      <c r="L53" s="15">
        <f>IF($C53="","",IF($J53="Yes",0,$N53))</f>
        <v/>
      </c>
      <c r="M53" s="15">
        <f>IF($C53="","",IF($J53="Yes","Done",RANK($L53,$L$2:$L$81,0)+COUNTIF($L$2:$L53,$L53)-1))</f>
        <v/>
      </c>
      <c r="N53" s="15">
        <f>IF($C53="","",(IF($A53=1,5,IF($A53=2,4,IF($A53=3,2,1))))*MAX(1,IF($F53="",1,COUNTIF($F$2:$F$81,$F53)))+IF($H53="No",2,0))</f>
        <v/>
      </c>
      <c r="O53" s="18" t="inlineStr"/>
      <c r="P53" s="15">
        <f>IF($C53="","",LEFT(SUBSTITUTE(SUBSTITUTE(SUBSTITUTE(LOWER(TRIM($C53)),"https://",""),"http://",""),"www.","")&amp;"/",FIND("/",SUBSTITUTE(SUBSTITUTE(SUBSTITUTE(LOWER(TRIM($C53)),"https://",""),"http://",""),"www.","")&amp;"/")-1))</f>
        <v/>
      </c>
    </row>
    <row r="54">
      <c r="A54" s="15">
        <f>IF($C54="","",IFERROR(INDEX('Change page links'!$D$2:$D$175,MATCH($P54,'Change page links'!$A$2:$A$175,0)),3))</f>
        <v/>
      </c>
      <c r="B54" s="15">
        <f>IF($A54="","",IF($A54=1,"Now",IF($A54=2,"Today",IF($A54=3,"This week","Delete, or leave"))))</f>
        <v/>
      </c>
      <c r="C54" s="16" t="inlineStr"/>
      <c r="D54" s="15">
        <f>IF($C54="","",IFERROR(INDEX('Change page links'!$B$2:$B$175,MATCH($P54,'Change page links'!$A$2:$A$175,0)),"Not in directory"))</f>
        <v/>
      </c>
      <c r="E54" s="17">
        <f>IF($C54="","",IFERROR(HYPERLINK(INDEX('Change page links'!$C$2:$C$175,MATCH($P54,'Change page links'!$A$2:$A$175,0)),INDEX('Change page links'!$C$2:$C$175,MATCH($P54,'Change page links'!$A$2:$A$175,0))),"Not in the directory. Open the site and look under Account or Security"))</f>
        <v/>
      </c>
      <c r="F54" s="16" t="inlineStr"/>
      <c r="G54" s="15">
        <f>IF($F54="","",COUNTIF($F$2:$F$81,$F54))</f>
        <v/>
      </c>
      <c r="H54" s="16" t="n"/>
      <c r="I54" s="16" t="n"/>
      <c r="J54" s="16" t="n"/>
      <c r="K54" s="16" t="n"/>
      <c r="L54" s="15">
        <f>IF($C54="","",IF($J54="Yes",0,$N54))</f>
        <v/>
      </c>
      <c r="M54" s="15">
        <f>IF($C54="","",IF($J54="Yes","Done",RANK($L54,$L$2:$L$81,0)+COUNTIF($L$2:$L54,$L54)-1))</f>
        <v/>
      </c>
      <c r="N54" s="15">
        <f>IF($C54="","",(IF($A54=1,5,IF($A54=2,4,IF($A54=3,2,1))))*MAX(1,IF($F54="",1,COUNTIF($F$2:$F$81,$F54)))+IF($H54="No",2,0))</f>
        <v/>
      </c>
      <c r="O54" s="18" t="inlineStr"/>
      <c r="P54" s="15">
        <f>IF($C54="","",LEFT(SUBSTITUTE(SUBSTITUTE(SUBSTITUTE(LOWER(TRIM($C54)),"https://",""),"http://",""),"www.","")&amp;"/",FIND("/",SUBSTITUTE(SUBSTITUTE(SUBSTITUTE(LOWER(TRIM($C54)),"https://",""),"http://",""),"www.","")&amp;"/")-1))</f>
        <v/>
      </c>
    </row>
    <row r="55">
      <c r="A55" s="15">
        <f>IF($C55="","",IFERROR(INDEX('Change page links'!$D$2:$D$175,MATCH($P55,'Change page links'!$A$2:$A$175,0)),3))</f>
        <v/>
      </c>
      <c r="B55" s="15">
        <f>IF($A55="","",IF($A55=1,"Now",IF($A55=2,"Today",IF($A55=3,"This week","Delete, or leave"))))</f>
        <v/>
      </c>
      <c r="C55" s="16" t="inlineStr"/>
      <c r="D55" s="15">
        <f>IF($C55="","",IFERROR(INDEX('Change page links'!$B$2:$B$175,MATCH($P55,'Change page links'!$A$2:$A$175,0)),"Not in directory"))</f>
        <v/>
      </c>
      <c r="E55" s="17">
        <f>IF($C55="","",IFERROR(HYPERLINK(INDEX('Change page links'!$C$2:$C$175,MATCH($P55,'Change page links'!$A$2:$A$175,0)),INDEX('Change page links'!$C$2:$C$175,MATCH($P55,'Change page links'!$A$2:$A$175,0))),"Not in the directory. Open the site and look under Account or Security"))</f>
        <v/>
      </c>
      <c r="F55" s="16" t="inlineStr"/>
      <c r="G55" s="15">
        <f>IF($F55="","",COUNTIF($F$2:$F$81,$F55))</f>
        <v/>
      </c>
      <c r="H55" s="16" t="n"/>
      <c r="I55" s="16" t="n"/>
      <c r="J55" s="16" t="n"/>
      <c r="K55" s="16" t="n"/>
      <c r="L55" s="15">
        <f>IF($C55="","",IF($J55="Yes",0,$N55))</f>
        <v/>
      </c>
      <c r="M55" s="15">
        <f>IF($C55="","",IF($J55="Yes","Done",RANK($L55,$L$2:$L$81,0)+COUNTIF($L$2:$L55,$L55)-1))</f>
        <v/>
      </c>
      <c r="N55" s="15">
        <f>IF($C55="","",(IF($A55=1,5,IF($A55=2,4,IF($A55=3,2,1))))*MAX(1,IF($F55="",1,COUNTIF($F$2:$F$81,$F55)))+IF($H55="No",2,0))</f>
        <v/>
      </c>
      <c r="O55" s="18" t="inlineStr"/>
      <c r="P55" s="15">
        <f>IF($C55="","",LEFT(SUBSTITUTE(SUBSTITUTE(SUBSTITUTE(LOWER(TRIM($C55)),"https://",""),"http://",""),"www.","")&amp;"/",FIND("/",SUBSTITUTE(SUBSTITUTE(SUBSTITUTE(LOWER(TRIM($C55)),"https://",""),"http://",""),"www.","")&amp;"/")-1))</f>
        <v/>
      </c>
    </row>
    <row r="56">
      <c r="A56" s="15">
        <f>IF($C56="","",IFERROR(INDEX('Change page links'!$D$2:$D$175,MATCH($P56,'Change page links'!$A$2:$A$175,0)),3))</f>
        <v/>
      </c>
      <c r="B56" s="15">
        <f>IF($A56="","",IF($A56=1,"Now",IF($A56=2,"Today",IF($A56=3,"This week","Delete, or leave"))))</f>
        <v/>
      </c>
      <c r="C56" s="16" t="inlineStr"/>
      <c r="D56" s="15">
        <f>IF($C56="","",IFERROR(INDEX('Change page links'!$B$2:$B$175,MATCH($P56,'Change page links'!$A$2:$A$175,0)),"Not in directory"))</f>
        <v/>
      </c>
      <c r="E56" s="17">
        <f>IF($C56="","",IFERROR(HYPERLINK(INDEX('Change page links'!$C$2:$C$175,MATCH($P56,'Change page links'!$A$2:$A$175,0)),INDEX('Change page links'!$C$2:$C$175,MATCH($P56,'Change page links'!$A$2:$A$175,0))),"Not in the directory. Open the site and look under Account or Security"))</f>
        <v/>
      </c>
      <c r="F56" s="16" t="inlineStr"/>
      <c r="G56" s="15">
        <f>IF($F56="","",COUNTIF($F$2:$F$81,$F56))</f>
        <v/>
      </c>
      <c r="H56" s="16" t="n"/>
      <c r="I56" s="16" t="n"/>
      <c r="J56" s="16" t="n"/>
      <c r="K56" s="16" t="n"/>
      <c r="L56" s="15">
        <f>IF($C56="","",IF($J56="Yes",0,$N56))</f>
        <v/>
      </c>
      <c r="M56" s="15">
        <f>IF($C56="","",IF($J56="Yes","Done",RANK($L56,$L$2:$L$81,0)+COUNTIF($L$2:$L56,$L56)-1))</f>
        <v/>
      </c>
      <c r="N56" s="15">
        <f>IF($C56="","",(IF($A56=1,5,IF($A56=2,4,IF($A56=3,2,1))))*MAX(1,IF($F56="",1,COUNTIF($F$2:$F$81,$F56)))+IF($H56="No",2,0))</f>
        <v/>
      </c>
      <c r="O56" s="18" t="inlineStr"/>
      <c r="P56" s="15">
        <f>IF($C56="","",LEFT(SUBSTITUTE(SUBSTITUTE(SUBSTITUTE(LOWER(TRIM($C56)),"https://",""),"http://",""),"www.","")&amp;"/",FIND("/",SUBSTITUTE(SUBSTITUTE(SUBSTITUTE(LOWER(TRIM($C56)),"https://",""),"http://",""),"www.","")&amp;"/")-1))</f>
        <v/>
      </c>
    </row>
    <row r="57">
      <c r="A57" s="15">
        <f>IF($C57="","",IFERROR(INDEX('Change page links'!$D$2:$D$175,MATCH($P57,'Change page links'!$A$2:$A$175,0)),3))</f>
        <v/>
      </c>
      <c r="B57" s="15">
        <f>IF($A57="","",IF($A57=1,"Now",IF($A57=2,"Today",IF($A57=3,"This week","Delete, or leave"))))</f>
        <v/>
      </c>
      <c r="C57" s="16" t="inlineStr"/>
      <c r="D57" s="15">
        <f>IF($C57="","",IFERROR(INDEX('Change page links'!$B$2:$B$175,MATCH($P57,'Change page links'!$A$2:$A$175,0)),"Not in directory"))</f>
        <v/>
      </c>
      <c r="E57" s="17">
        <f>IF($C57="","",IFERROR(HYPERLINK(INDEX('Change page links'!$C$2:$C$175,MATCH($P57,'Change page links'!$A$2:$A$175,0)),INDEX('Change page links'!$C$2:$C$175,MATCH($P57,'Change page links'!$A$2:$A$175,0))),"Not in the directory. Open the site and look under Account or Security"))</f>
        <v/>
      </c>
      <c r="F57" s="16" t="inlineStr"/>
      <c r="G57" s="15">
        <f>IF($F57="","",COUNTIF($F$2:$F$81,$F57))</f>
        <v/>
      </c>
      <c r="H57" s="16" t="n"/>
      <c r="I57" s="16" t="n"/>
      <c r="J57" s="16" t="n"/>
      <c r="K57" s="16" t="n"/>
      <c r="L57" s="15">
        <f>IF($C57="","",IF($J57="Yes",0,$N57))</f>
        <v/>
      </c>
      <c r="M57" s="15">
        <f>IF($C57="","",IF($J57="Yes","Done",RANK($L57,$L$2:$L$81,0)+COUNTIF($L$2:$L57,$L57)-1))</f>
        <v/>
      </c>
      <c r="N57" s="15">
        <f>IF($C57="","",(IF($A57=1,5,IF($A57=2,4,IF($A57=3,2,1))))*MAX(1,IF($F57="",1,COUNTIF($F$2:$F$81,$F57)))+IF($H57="No",2,0))</f>
        <v/>
      </c>
      <c r="O57" s="18" t="inlineStr"/>
      <c r="P57" s="15">
        <f>IF($C57="","",LEFT(SUBSTITUTE(SUBSTITUTE(SUBSTITUTE(LOWER(TRIM($C57)),"https://",""),"http://",""),"www.","")&amp;"/",FIND("/",SUBSTITUTE(SUBSTITUTE(SUBSTITUTE(LOWER(TRIM($C57)),"https://",""),"http://",""),"www.","")&amp;"/")-1))</f>
        <v/>
      </c>
    </row>
    <row r="58">
      <c r="A58" s="15">
        <f>IF($C58="","",IFERROR(INDEX('Change page links'!$D$2:$D$175,MATCH($P58,'Change page links'!$A$2:$A$175,0)),3))</f>
        <v/>
      </c>
      <c r="B58" s="15">
        <f>IF($A58="","",IF($A58=1,"Now",IF($A58=2,"Today",IF($A58=3,"This week","Delete, or leave"))))</f>
        <v/>
      </c>
      <c r="C58" s="16" t="inlineStr"/>
      <c r="D58" s="15">
        <f>IF($C58="","",IFERROR(INDEX('Change page links'!$B$2:$B$175,MATCH($P58,'Change page links'!$A$2:$A$175,0)),"Not in directory"))</f>
        <v/>
      </c>
      <c r="E58" s="17">
        <f>IF($C58="","",IFERROR(HYPERLINK(INDEX('Change page links'!$C$2:$C$175,MATCH($P58,'Change page links'!$A$2:$A$175,0)),INDEX('Change page links'!$C$2:$C$175,MATCH($P58,'Change page links'!$A$2:$A$175,0))),"Not in the directory. Open the site and look under Account or Security"))</f>
        <v/>
      </c>
      <c r="F58" s="16" t="inlineStr"/>
      <c r="G58" s="15">
        <f>IF($F58="","",COUNTIF($F$2:$F$81,$F58))</f>
        <v/>
      </c>
      <c r="H58" s="16" t="n"/>
      <c r="I58" s="16" t="n"/>
      <c r="J58" s="16" t="n"/>
      <c r="K58" s="16" t="n"/>
      <c r="L58" s="15">
        <f>IF($C58="","",IF($J58="Yes",0,$N58))</f>
        <v/>
      </c>
      <c r="M58" s="15">
        <f>IF($C58="","",IF($J58="Yes","Done",RANK($L58,$L$2:$L$81,0)+COUNTIF($L$2:$L58,$L58)-1))</f>
        <v/>
      </c>
      <c r="N58" s="15">
        <f>IF($C58="","",(IF($A58=1,5,IF($A58=2,4,IF($A58=3,2,1))))*MAX(1,IF($F58="",1,COUNTIF($F$2:$F$81,$F58)))+IF($H58="No",2,0))</f>
        <v/>
      </c>
      <c r="O58" s="18" t="inlineStr"/>
      <c r="P58" s="15">
        <f>IF($C58="","",LEFT(SUBSTITUTE(SUBSTITUTE(SUBSTITUTE(LOWER(TRIM($C58)),"https://",""),"http://",""),"www.","")&amp;"/",FIND("/",SUBSTITUTE(SUBSTITUTE(SUBSTITUTE(LOWER(TRIM($C58)),"https://",""),"http://",""),"www.","")&amp;"/")-1))</f>
        <v/>
      </c>
    </row>
    <row r="59">
      <c r="A59" s="15">
        <f>IF($C59="","",IFERROR(INDEX('Change page links'!$D$2:$D$175,MATCH($P59,'Change page links'!$A$2:$A$175,0)),3))</f>
        <v/>
      </c>
      <c r="B59" s="15">
        <f>IF($A59="","",IF($A59=1,"Now",IF($A59=2,"Today",IF($A59=3,"This week","Delete, or leave"))))</f>
        <v/>
      </c>
      <c r="C59" s="16" t="inlineStr"/>
      <c r="D59" s="15">
        <f>IF($C59="","",IFERROR(INDEX('Change page links'!$B$2:$B$175,MATCH($P59,'Change page links'!$A$2:$A$175,0)),"Not in directory"))</f>
        <v/>
      </c>
      <c r="E59" s="17">
        <f>IF($C59="","",IFERROR(HYPERLINK(INDEX('Change page links'!$C$2:$C$175,MATCH($P59,'Change page links'!$A$2:$A$175,0)),INDEX('Change page links'!$C$2:$C$175,MATCH($P59,'Change page links'!$A$2:$A$175,0))),"Not in the directory. Open the site and look under Account or Security"))</f>
        <v/>
      </c>
      <c r="F59" s="16" t="inlineStr"/>
      <c r="G59" s="15">
        <f>IF($F59="","",COUNTIF($F$2:$F$81,$F59))</f>
        <v/>
      </c>
      <c r="H59" s="16" t="n"/>
      <c r="I59" s="16" t="n"/>
      <c r="J59" s="16" t="n"/>
      <c r="K59" s="16" t="n"/>
      <c r="L59" s="15">
        <f>IF($C59="","",IF($J59="Yes",0,$N59))</f>
        <v/>
      </c>
      <c r="M59" s="15">
        <f>IF($C59="","",IF($J59="Yes","Done",RANK($L59,$L$2:$L$81,0)+COUNTIF($L$2:$L59,$L59)-1))</f>
        <v/>
      </c>
      <c r="N59" s="15">
        <f>IF($C59="","",(IF($A59=1,5,IF($A59=2,4,IF($A59=3,2,1))))*MAX(1,IF($F59="",1,COUNTIF($F$2:$F$81,$F59)))+IF($H59="No",2,0))</f>
        <v/>
      </c>
      <c r="O59" s="18" t="inlineStr"/>
      <c r="P59" s="15">
        <f>IF($C59="","",LEFT(SUBSTITUTE(SUBSTITUTE(SUBSTITUTE(LOWER(TRIM($C59)),"https://",""),"http://",""),"www.","")&amp;"/",FIND("/",SUBSTITUTE(SUBSTITUTE(SUBSTITUTE(LOWER(TRIM($C59)),"https://",""),"http://",""),"www.","")&amp;"/")-1))</f>
        <v/>
      </c>
    </row>
    <row r="60">
      <c r="A60" s="15">
        <f>IF($C60="","",IFERROR(INDEX('Change page links'!$D$2:$D$175,MATCH($P60,'Change page links'!$A$2:$A$175,0)),3))</f>
        <v/>
      </c>
      <c r="B60" s="15">
        <f>IF($A60="","",IF($A60=1,"Now",IF($A60=2,"Today",IF($A60=3,"This week","Delete, or leave"))))</f>
        <v/>
      </c>
      <c r="C60" s="16" t="inlineStr"/>
      <c r="D60" s="15">
        <f>IF($C60="","",IFERROR(INDEX('Change page links'!$B$2:$B$175,MATCH($P60,'Change page links'!$A$2:$A$175,0)),"Not in directory"))</f>
        <v/>
      </c>
      <c r="E60" s="17">
        <f>IF($C60="","",IFERROR(HYPERLINK(INDEX('Change page links'!$C$2:$C$175,MATCH($P60,'Change page links'!$A$2:$A$175,0)),INDEX('Change page links'!$C$2:$C$175,MATCH($P60,'Change page links'!$A$2:$A$175,0))),"Not in the directory. Open the site and look under Account or Security"))</f>
        <v/>
      </c>
      <c r="F60" s="16" t="inlineStr"/>
      <c r="G60" s="15">
        <f>IF($F60="","",COUNTIF($F$2:$F$81,$F60))</f>
        <v/>
      </c>
      <c r="H60" s="16" t="n"/>
      <c r="I60" s="16" t="n"/>
      <c r="J60" s="16" t="n"/>
      <c r="K60" s="16" t="n"/>
      <c r="L60" s="15">
        <f>IF($C60="","",IF($J60="Yes",0,$N60))</f>
        <v/>
      </c>
      <c r="M60" s="15">
        <f>IF($C60="","",IF($J60="Yes","Done",RANK($L60,$L$2:$L$81,0)+COUNTIF($L$2:$L60,$L60)-1))</f>
        <v/>
      </c>
      <c r="N60" s="15">
        <f>IF($C60="","",(IF($A60=1,5,IF($A60=2,4,IF($A60=3,2,1))))*MAX(1,IF($F60="",1,COUNTIF($F$2:$F$81,$F60)))+IF($H60="No",2,0))</f>
        <v/>
      </c>
      <c r="O60" s="18" t="inlineStr"/>
      <c r="P60" s="15">
        <f>IF($C60="","",LEFT(SUBSTITUTE(SUBSTITUTE(SUBSTITUTE(LOWER(TRIM($C60)),"https://",""),"http://",""),"www.","")&amp;"/",FIND("/",SUBSTITUTE(SUBSTITUTE(SUBSTITUTE(LOWER(TRIM($C60)),"https://",""),"http://",""),"www.","")&amp;"/")-1))</f>
        <v/>
      </c>
    </row>
    <row r="61">
      <c r="A61" s="15">
        <f>IF($C61="","",IFERROR(INDEX('Change page links'!$D$2:$D$175,MATCH($P61,'Change page links'!$A$2:$A$175,0)),3))</f>
        <v/>
      </c>
      <c r="B61" s="15">
        <f>IF($A61="","",IF($A61=1,"Now",IF($A61=2,"Today",IF($A61=3,"This week","Delete, or leave"))))</f>
        <v/>
      </c>
      <c r="C61" s="16" t="inlineStr"/>
      <c r="D61" s="15">
        <f>IF($C61="","",IFERROR(INDEX('Change page links'!$B$2:$B$175,MATCH($P61,'Change page links'!$A$2:$A$175,0)),"Not in directory"))</f>
        <v/>
      </c>
      <c r="E61" s="17">
        <f>IF($C61="","",IFERROR(HYPERLINK(INDEX('Change page links'!$C$2:$C$175,MATCH($P61,'Change page links'!$A$2:$A$175,0)),INDEX('Change page links'!$C$2:$C$175,MATCH($P61,'Change page links'!$A$2:$A$175,0))),"Not in the directory. Open the site and look under Account or Security"))</f>
        <v/>
      </c>
      <c r="F61" s="16" t="inlineStr"/>
      <c r="G61" s="15">
        <f>IF($F61="","",COUNTIF($F$2:$F$81,$F61))</f>
        <v/>
      </c>
      <c r="H61" s="16" t="n"/>
      <c r="I61" s="16" t="n"/>
      <c r="J61" s="16" t="n"/>
      <c r="K61" s="16" t="n"/>
      <c r="L61" s="15">
        <f>IF($C61="","",IF($J61="Yes",0,$N61))</f>
        <v/>
      </c>
      <c r="M61" s="15">
        <f>IF($C61="","",IF($J61="Yes","Done",RANK($L61,$L$2:$L$81,0)+COUNTIF($L$2:$L61,$L61)-1))</f>
        <v/>
      </c>
      <c r="N61" s="15">
        <f>IF($C61="","",(IF($A61=1,5,IF($A61=2,4,IF($A61=3,2,1))))*MAX(1,IF($F61="",1,COUNTIF($F$2:$F$81,$F61)))+IF($H61="No",2,0))</f>
        <v/>
      </c>
      <c r="O61" s="18" t="inlineStr"/>
      <c r="P61" s="15">
        <f>IF($C61="","",LEFT(SUBSTITUTE(SUBSTITUTE(SUBSTITUTE(LOWER(TRIM($C61)),"https://",""),"http://",""),"www.","")&amp;"/",FIND("/",SUBSTITUTE(SUBSTITUTE(SUBSTITUTE(LOWER(TRIM($C61)),"https://",""),"http://",""),"www.","")&amp;"/")-1))</f>
        <v/>
      </c>
    </row>
    <row r="62">
      <c r="A62" s="15">
        <f>IF($C62="","",IFERROR(INDEX('Change page links'!$D$2:$D$175,MATCH($P62,'Change page links'!$A$2:$A$175,0)),3))</f>
        <v/>
      </c>
      <c r="B62" s="15">
        <f>IF($A62="","",IF($A62=1,"Now",IF($A62=2,"Today",IF($A62=3,"This week","Delete, or leave"))))</f>
        <v/>
      </c>
      <c r="C62" s="16" t="inlineStr"/>
      <c r="D62" s="15">
        <f>IF($C62="","",IFERROR(INDEX('Change page links'!$B$2:$B$175,MATCH($P62,'Change page links'!$A$2:$A$175,0)),"Not in directory"))</f>
        <v/>
      </c>
      <c r="E62" s="17">
        <f>IF($C62="","",IFERROR(HYPERLINK(INDEX('Change page links'!$C$2:$C$175,MATCH($P62,'Change page links'!$A$2:$A$175,0)),INDEX('Change page links'!$C$2:$C$175,MATCH($P62,'Change page links'!$A$2:$A$175,0))),"Not in the directory. Open the site and look under Account or Security"))</f>
        <v/>
      </c>
      <c r="F62" s="16" t="inlineStr"/>
      <c r="G62" s="15">
        <f>IF($F62="","",COUNTIF($F$2:$F$81,$F62))</f>
        <v/>
      </c>
      <c r="H62" s="16" t="n"/>
      <c r="I62" s="16" t="n"/>
      <c r="J62" s="16" t="n"/>
      <c r="K62" s="16" t="n"/>
      <c r="L62" s="15">
        <f>IF($C62="","",IF($J62="Yes",0,$N62))</f>
        <v/>
      </c>
      <c r="M62" s="15">
        <f>IF($C62="","",IF($J62="Yes","Done",RANK($L62,$L$2:$L$81,0)+COUNTIF($L$2:$L62,$L62)-1))</f>
        <v/>
      </c>
      <c r="N62" s="15">
        <f>IF($C62="","",(IF($A62=1,5,IF($A62=2,4,IF($A62=3,2,1))))*MAX(1,IF($F62="",1,COUNTIF($F$2:$F$81,$F62)))+IF($H62="No",2,0))</f>
        <v/>
      </c>
      <c r="O62" s="18" t="inlineStr"/>
      <c r="P62" s="15">
        <f>IF($C62="","",LEFT(SUBSTITUTE(SUBSTITUTE(SUBSTITUTE(LOWER(TRIM($C62)),"https://",""),"http://",""),"www.","")&amp;"/",FIND("/",SUBSTITUTE(SUBSTITUTE(SUBSTITUTE(LOWER(TRIM($C62)),"https://",""),"http://",""),"www.","")&amp;"/")-1))</f>
        <v/>
      </c>
    </row>
    <row r="63">
      <c r="A63" s="15">
        <f>IF($C63="","",IFERROR(INDEX('Change page links'!$D$2:$D$175,MATCH($P63,'Change page links'!$A$2:$A$175,0)),3))</f>
        <v/>
      </c>
      <c r="B63" s="15">
        <f>IF($A63="","",IF($A63=1,"Now",IF($A63=2,"Today",IF($A63=3,"This week","Delete, or leave"))))</f>
        <v/>
      </c>
      <c r="C63" s="16" t="inlineStr"/>
      <c r="D63" s="15">
        <f>IF($C63="","",IFERROR(INDEX('Change page links'!$B$2:$B$175,MATCH($P63,'Change page links'!$A$2:$A$175,0)),"Not in directory"))</f>
        <v/>
      </c>
      <c r="E63" s="17">
        <f>IF($C63="","",IFERROR(HYPERLINK(INDEX('Change page links'!$C$2:$C$175,MATCH($P63,'Change page links'!$A$2:$A$175,0)),INDEX('Change page links'!$C$2:$C$175,MATCH($P63,'Change page links'!$A$2:$A$175,0))),"Not in the directory. Open the site and look under Account or Security"))</f>
        <v/>
      </c>
      <c r="F63" s="16" t="inlineStr"/>
      <c r="G63" s="15">
        <f>IF($F63="","",COUNTIF($F$2:$F$81,$F63))</f>
        <v/>
      </c>
      <c r="H63" s="16" t="n"/>
      <c r="I63" s="16" t="n"/>
      <c r="J63" s="16" t="n"/>
      <c r="K63" s="16" t="n"/>
      <c r="L63" s="15">
        <f>IF($C63="","",IF($J63="Yes",0,$N63))</f>
        <v/>
      </c>
      <c r="M63" s="15">
        <f>IF($C63="","",IF($J63="Yes","Done",RANK($L63,$L$2:$L$81,0)+COUNTIF($L$2:$L63,$L63)-1))</f>
        <v/>
      </c>
      <c r="N63" s="15">
        <f>IF($C63="","",(IF($A63=1,5,IF($A63=2,4,IF($A63=3,2,1))))*MAX(1,IF($F63="",1,COUNTIF($F$2:$F$81,$F63)))+IF($H63="No",2,0))</f>
        <v/>
      </c>
      <c r="O63" s="18" t="inlineStr"/>
      <c r="P63" s="15">
        <f>IF($C63="","",LEFT(SUBSTITUTE(SUBSTITUTE(SUBSTITUTE(LOWER(TRIM($C63)),"https://",""),"http://",""),"www.","")&amp;"/",FIND("/",SUBSTITUTE(SUBSTITUTE(SUBSTITUTE(LOWER(TRIM($C63)),"https://",""),"http://",""),"www.","")&amp;"/")-1))</f>
        <v/>
      </c>
    </row>
    <row r="64">
      <c r="A64" s="15">
        <f>IF($C64="","",IFERROR(INDEX('Change page links'!$D$2:$D$175,MATCH($P64,'Change page links'!$A$2:$A$175,0)),3))</f>
        <v/>
      </c>
      <c r="B64" s="15">
        <f>IF($A64="","",IF($A64=1,"Now",IF($A64=2,"Today",IF($A64=3,"This week","Delete, or leave"))))</f>
        <v/>
      </c>
      <c r="C64" s="16" t="inlineStr"/>
      <c r="D64" s="15">
        <f>IF($C64="","",IFERROR(INDEX('Change page links'!$B$2:$B$175,MATCH($P64,'Change page links'!$A$2:$A$175,0)),"Not in directory"))</f>
        <v/>
      </c>
      <c r="E64" s="17">
        <f>IF($C64="","",IFERROR(HYPERLINK(INDEX('Change page links'!$C$2:$C$175,MATCH($P64,'Change page links'!$A$2:$A$175,0)),INDEX('Change page links'!$C$2:$C$175,MATCH($P64,'Change page links'!$A$2:$A$175,0))),"Not in the directory. Open the site and look under Account or Security"))</f>
        <v/>
      </c>
      <c r="F64" s="16" t="inlineStr"/>
      <c r="G64" s="15">
        <f>IF($F64="","",COUNTIF($F$2:$F$81,$F64))</f>
        <v/>
      </c>
      <c r="H64" s="16" t="n"/>
      <c r="I64" s="16" t="n"/>
      <c r="J64" s="16" t="n"/>
      <c r="K64" s="16" t="n"/>
      <c r="L64" s="15">
        <f>IF($C64="","",IF($J64="Yes",0,$N64))</f>
        <v/>
      </c>
      <c r="M64" s="15">
        <f>IF($C64="","",IF($J64="Yes","Done",RANK($L64,$L$2:$L$81,0)+COUNTIF($L$2:$L64,$L64)-1))</f>
        <v/>
      </c>
      <c r="N64" s="15">
        <f>IF($C64="","",(IF($A64=1,5,IF($A64=2,4,IF($A64=3,2,1))))*MAX(1,IF($F64="",1,COUNTIF($F$2:$F$81,$F64)))+IF($H64="No",2,0))</f>
        <v/>
      </c>
      <c r="O64" s="18" t="inlineStr"/>
      <c r="P64" s="15">
        <f>IF($C64="","",LEFT(SUBSTITUTE(SUBSTITUTE(SUBSTITUTE(LOWER(TRIM($C64)),"https://",""),"http://",""),"www.","")&amp;"/",FIND("/",SUBSTITUTE(SUBSTITUTE(SUBSTITUTE(LOWER(TRIM($C64)),"https://",""),"http://",""),"www.","")&amp;"/")-1))</f>
        <v/>
      </c>
    </row>
    <row r="65">
      <c r="A65" s="15">
        <f>IF($C65="","",IFERROR(INDEX('Change page links'!$D$2:$D$175,MATCH($P65,'Change page links'!$A$2:$A$175,0)),3))</f>
        <v/>
      </c>
      <c r="B65" s="15">
        <f>IF($A65="","",IF($A65=1,"Now",IF($A65=2,"Today",IF($A65=3,"This week","Delete, or leave"))))</f>
        <v/>
      </c>
      <c r="C65" s="16" t="inlineStr"/>
      <c r="D65" s="15">
        <f>IF($C65="","",IFERROR(INDEX('Change page links'!$B$2:$B$175,MATCH($P65,'Change page links'!$A$2:$A$175,0)),"Not in directory"))</f>
        <v/>
      </c>
      <c r="E65" s="17">
        <f>IF($C65="","",IFERROR(HYPERLINK(INDEX('Change page links'!$C$2:$C$175,MATCH($P65,'Change page links'!$A$2:$A$175,0)),INDEX('Change page links'!$C$2:$C$175,MATCH($P65,'Change page links'!$A$2:$A$175,0))),"Not in the directory. Open the site and look under Account or Security"))</f>
        <v/>
      </c>
      <c r="F65" s="16" t="inlineStr"/>
      <c r="G65" s="15">
        <f>IF($F65="","",COUNTIF($F$2:$F$81,$F65))</f>
        <v/>
      </c>
      <c r="H65" s="16" t="n"/>
      <c r="I65" s="16" t="n"/>
      <c r="J65" s="16" t="n"/>
      <c r="K65" s="16" t="n"/>
      <c r="L65" s="15">
        <f>IF($C65="","",IF($J65="Yes",0,$N65))</f>
        <v/>
      </c>
      <c r="M65" s="15">
        <f>IF($C65="","",IF($J65="Yes","Done",RANK($L65,$L$2:$L$81,0)+COUNTIF($L$2:$L65,$L65)-1))</f>
        <v/>
      </c>
      <c r="N65" s="15">
        <f>IF($C65="","",(IF($A65=1,5,IF($A65=2,4,IF($A65=3,2,1))))*MAX(1,IF($F65="",1,COUNTIF($F$2:$F$81,$F65)))+IF($H65="No",2,0))</f>
        <v/>
      </c>
      <c r="O65" s="18" t="inlineStr"/>
      <c r="P65" s="15">
        <f>IF($C65="","",LEFT(SUBSTITUTE(SUBSTITUTE(SUBSTITUTE(LOWER(TRIM($C65)),"https://",""),"http://",""),"www.","")&amp;"/",FIND("/",SUBSTITUTE(SUBSTITUTE(SUBSTITUTE(LOWER(TRIM($C65)),"https://",""),"http://",""),"www.","")&amp;"/")-1))</f>
        <v/>
      </c>
    </row>
    <row r="66">
      <c r="A66" s="15">
        <f>IF($C66="","",IFERROR(INDEX('Change page links'!$D$2:$D$175,MATCH($P66,'Change page links'!$A$2:$A$175,0)),3))</f>
        <v/>
      </c>
      <c r="B66" s="15">
        <f>IF($A66="","",IF($A66=1,"Now",IF($A66=2,"Today",IF($A66=3,"This week","Delete, or leave"))))</f>
        <v/>
      </c>
      <c r="C66" s="16" t="inlineStr"/>
      <c r="D66" s="15">
        <f>IF($C66="","",IFERROR(INDEX('Change page links'!$B$2:$B$175,MATCH($P66,'Change page links'!$A$2:$A$175,0)),"Not in directory"))</f>
        <v/>
      </c>
      <c r="E66" s="17">
        <f>IF($C66="","",IFERROR(HYPERLINK(INDEX('Change page links'!$C$2:$C$175,MATCH($P66,'Change page links'!$A$2:$A$175,0)),INDEX('Change page links'!$C$2:$C$175,MATCH($P66,'Change page links'!$A$2:$A$175,0))),"Not in the directory. Open the site and look under Account or Security"))</f>
        <v/>
      </c>
      <c r="F66" s="16" t="inlineStr"/>
      <c r="G66" s="15">
        <f>IF($F66="","",COUNTIF($F$2:$F$81,$F66))</f>
        <v/>
      </c>
      <c r="H66" s="16" t="n"/>
      <c r="I66" s="16" t="n"/>
      <c r="J66" s="16" t="n"/>
      <c r="K66" s="16" t="n"/>
      <c r="L66" s="15">
        <f>IF($C66="","",IF($J66="Yes",0,$N66))</f>
        <v/>
      </c>
      <c r="M66" s="15">
        <f>IF($C66="","",IF($J66="Yes","Done",RANK($L66,$L$2:$L$81,0)+COUNTIF($L$2:$L66,$L66)-1))</f>
        <v/>
      </c>
      <c r="N66" s="15">
        <f>IF($C66="","",(IF($A66=1,5,IF($A66=2,4,IF($A66=3,2,1))))*MAX(1,IF($F66="",1,COUNTIF($F$2:$F$81,$F66)))+IF($H66="No",2,0))</f>
        <v/>
      </c>
      <c r="O66" s="18" t="inlineStr"/>
      <c r="P66" s="15">
        <f>IF($C66="","",LEFT(SUBSTITUTE(SUBSTITUTE(SUBSTITUTE(LOWER(TRIM($C66)),"https://",""),"http://",""),"www.","")&amp;"/",FIND("/",SUBSTITUTE(SUBSTITUTE(SUBSTITUTE(LOWER(TRIM($C66)),"https://",""),"http://",""),"www.","")&amp;"/")-1))</f>
        <v/>
      </c>
    </row>
    <row r="67">
      <c r="A67" s="15">
        <f>IF($C67="","",IFERROR(INDEX('Change page links'!$D$2:$D$175,MATCH($P67,'Change page links'!$A$2:$A$175,0)),3))</f>
        <v/>
      </c>
      <c r="B67" s="15">
        <f>IF($A67="","",IF($A67=1,"Now",IF($A67=2,"Today",IF($A67=3,"This week","Delete, or leave"))))</f>
        <v/>
      </c>
      <c r="C67" s="16" t="inlineStr"/>
      <c r="D67" s="15">
        <f>IF($C67="","",IFERROR(INDEX('Change page links'!$B$2:$B$175,MATCH($P67,'Change page links'!$A$2:$A$175,0)),"Not in directory"))</f>
        <v/>
      </c>
      <c r="E67" s="17">
        <f>IF($C67="","",IFERROR(HYPERLINK(INDEX('Change page links'!$C$2:$C$175,MATCH($P67,'Change page links'!$A$2:$A$175,0)),INDEX('Change page links'!$C$2:$C$175,MATCH($P67,'Change page links'!$A$2:$A$175,0))),"Not in the directory. Open the site and look under Account or Security"))</f>
        <v/>
      </c>
      <c r="F67" s="16" t="inlineStr"/>
      <c r="G67" s="15">
        <f>IF($F67="","",COUNTIF($F$2:$F$81,$F67))</f>
        <v/>
      </c>
      <c r="H67" s="16" t="n"/>
      <c r="I67" s="16" t="n"/>
      <c r="J67" s="16" t="n"/>
      <c r="K67" s="16" t="n"/>
      <c r="L67" s="15">
        <f>IF($C67="","",IF($J67="Yes",0,$N67))</f>
        <v/>
      </c>
      <c r="M67" s="15">
        <f>IF($C67="","",IF($J67="Yes","Done",RANK($L67,$L$2:$L$81,0)+COUNTIF($L$2:$L67,$L67)-1))</f>
        <v/>
      </c>
      <c r="N67" s="15">
        <f>IF($C67="","",(IF($A67=1,5,IF($A67=2,4,IF($A67=3,2,1))))*MAX(1,IF($F67="",1,COUNTIF($F$2:$F$81,$F67)))+IF($H67="No",2,0))</f>
        <v/>
      </c>
      <c r="O67" s="18" t="inlineStr"/>
      <c r="P67" s="15">
        <f>IF($C67="","",LEFT(SUBSTITUTE(SUBSTITUTE(SUBSTITUTE(LOWER(TRIM($C67)),"https://",""),"http://",""),"www.","")&amp;"/",FIND("/",SUBSTITUTE(SUBSTITUTE(SUBSTITUTE(LOWER(TRIM($C67)),"https://",""),"http://",""),"www.","")&amp;"/")-1))</f>
        <v/>
      </c>
    </row>
    <row r="68">
      <c r="A68" s="15">
        <f>IF($C68="","",IFERROR(INDEX('Change page links'!$D$2:$D$175,MATCH($P68,'Change page links'!$A$2:$A$175,0)),3))</f>
        <v/>
      </c>
      <c r="B68" s="15">
        <f>IF($A68="","",IF($A68=1,"Now",IF($A68=2,"Today",IF($A68=3,"This week","Delete, or leave"))))</f>
        <v/>
      </c>
      <c r="C68" s="16" t="inlineStr"/>
      <c r="D68" s="15">
        <f>IF($C68="","",IFERROR(INDEX('Change page links'!$B$2:$B$175,MATCH($P68,'Change page links'!$A$2:$A$175,0)),"Not in directory"))</f>
        <v/>
      </c>
      <c r="E68" s="17">
        <f>IF($C68="","",IFERROR(HYPERLINK(INDEX('Change page links'!$C$2:$C$175,MATCH($P68,'Change page links'!$A$2:$A$175,0)),INDEX('Change page links'!$C$2:$C$175,MATCH($P68,'Change page links'!$A$2:$A$175,0))),"Not in the directory. Open the site and look under Account or Security"))</f>
        <v/>
      </c>
      <c r="F68" s="16" t="inlineStr"/>
      <c r="G68" s="15">
        <f>IF($F68="","",COUNTIF($F$2:$F$81,$F68))</f>
        <v/>
      </c>
      <c r="H68" s="16" t="n"/>
      <c r="I68" s="16" t="n"/>
      <c r="J68" s="16" t="n"/>
      <c r="K68" s="16" t="n"/>
      <c r="L68" s="15">
        <f>IF($C68="","",IF($J68="Yes",0,$N68))</f>
        <v/>
      </c>
      <c r="M68" s="15">
        <f>IF($C68="","",IF($J68="Yes","Done",RANK($L68,$L$2:$L$81,0)+COUNTIF($L$2:$L68,$L68)-1))</f>
        <v/>
      </c>
      <c r="N68" s="15">
        <f>IF($C68="","",(IF($A68=1,5,IF($A68=2,4,IF($A68=3,2,1))))*MAX(1,IF($F68="",1,COUNTIF($F$2:$F$81,$F68)))+IF($H68="No",2,0))</f>
        <v/>
      </c>
      <c r="O68" s="18" t="inlineStr"/>
      <c r="P68" s="15">
        <f>IF($C68="","",LEFT(SUBSTITUTE(SUBSTITUTE(SUBSTITUTE(LOWER(TRIM($C68)),"https://",""),"http://",""),"www.","")&amp;"/",FIND("/",SUBSTITUTE(SUBSTITUTE(SUBSTITUTE(LOWER(TRIM($C68)),"https://",""),"http://",""),"www.","")&amp;"/")-1))</f>
        <v/>
      </c>
    </row>
    <row r="69">
      <c r="A69" s="15">
        <f>IF($C69="","",IFERROR(INDEX('Change page links'!$D$2:$D$175,MATCH($P69,'Change page links'!$A$2:$A$175,0)),3))</f>
        <v/>
      </c>
      <c r="B69" s="15">
        <f>IF($A69="","",IF($A69=1,"Now",IF($A69=2,"Today",IF($A69=3,"This week","Delete, or leave"))))</f>
        <v/>
      </c>
      <c r="C69" s="16" t="inlineStr"/>
      <c r="D69" s="15">
        <f>IF($C69="","",IFERROR(INDEX('Change page links'!$B$2:$B$175,MATCH($P69,'Change page links'!$A$2:$A$175,0)),"Not in directory"))</f>
        <v/>
      </c>
      <c r="E69" s="17">
        <f>IF($C69="","",IFERROR(HYPERLINK(INDEX('Change page links'!$C$2:$C$175,MATCH($P69,'Change page links'!$A$2:$A$175,0)),INDEX('Change page links'!$C$2:$C$175,MATCH($P69,'Change page links'!$A$2:$A$175,0))),"Not in the directory. Open the site and look under Account or Security"))</f>
        <v/>
      </c>
      <c r="F69" s="16" t="inlineStr"/>
      <c r="G69" s="15">
        <f>IF($F69="","",COUNTIF($F$2:$F$81,$F69))</f>
        <v/>
      </c>
      <c r="H69" s="16" t="n"/>
      <c r="I69" s="16" t="n"/>
      <c r="J69" s="16" t="n"/>
      <c r="K69" s="16" t="n"/>
      <c r="L69" s="15">
        <f>IF($C69="","",IF($J69="Yes",0,$N69))</f>
        <v/>
      </c>
      <c r="M69" s="15">
        <f>IF($C69="","",IF($J69="Yes","Done",RANK($L69,$L$2:$L$81,0)+COUNTIF($L$2:$L69,$L69)-1))</f>
        <v/>
      </c>
      <c r="N69" s="15">
        <f>IF($C69="","",(IF($A69=1,5,IF($A69=2,4,IF($A69=3,2,1))))*MAX(1,IF($F69="",1,COUNTIF($F$2:$F$81,$F69)))+IF($H69="No",2,0))</f>
        <v/>
      </c>
      <c r="O69" s="18" t="inlineStr"/>
      <c r="P69" s="15">
        <f>IF($C69="","",LEFT(SUBSTITUTE(SUBSTITUTE(SUBSTITUTE(LOWER(TRIM($C69)),"https://",""),"http://",""),"www.","")&amp;"/",FIND("/",SUBSTITUTE(SUBSTITUTE(SUBSTITUTE(LOWER(TRIM($C69)),"https://",""),"http://",""),"www.","")&amp;"/")-1))</f>
        <v/>
      </c>
    </row>
    <row r="70">
      <c r="A70" s="15">
        <f>IF($C70="","",IFERROR(INDEX('Change page links'!$D$2:$D$175,MATCH($P70,'Change page links'!$A$2:$A$175,0)),3))</f>
        <v/>
      </c>
      <c r="B70" s="15">
        <f>IF($A70="","",IF($A70=1,"Now",IF($A70=2,"Today",IF($A70=3,"This week","Delete, or leave"))))</f>
        <v/>
      </c>
      <c r="C70" s="16" t="inlineStr"/>
      <c r="D70" s="15">
        <f>IF($C70="","",IFERROR(INDEX('Change page links'!$B$2:$B$175,MATCH($P70,'Change page links'!$A$2:$A$175,0)),"Not in directory"))</f>
        <v/>
      </c>
      <c r="E70" s="17">
        <f>IF($C70="","",IFERROR(HYPERLINK(INDEX('Change page links'!$C$2:$C$175,MATCH($P70,'Change page links'!$A$2:$A$175,0)),INDEX('Change page links'!$C$2:$C$175,MATCH($P70,'Change page links'!$A$2:$A$175,0))),"Not in the directory. Open the site and look under Account or Security"))</f>
        <v/>
      </c>
      <c r="F70" s="16" t="inlineStr"/>
      <c r="G70" s="15">
        <f>IF($F70="","",COUNTIF($F$2:$F$81,$F70))</f>
        <v/>
      </c>
      <c r="H70" s="16" t="n"/>
      <c r="I70" s="16" t="n"/>
      <c r="J70" s="16" t="n"/>
      <c r="K70" s="16" t="n"/>
      <c r="L70" s="15">
        <f>IF($C70="","",IF($J70="Yes",0,$N70))</f>
        <v/>
      </c>
      <c r="M70" s="15">
        <f>IF($C70="","",IF($J70="Yes","Done",RANK($L70,$L$2:$L$81,0)+COUNTIF($L$2:$L70,$L70)-1))</f>
        <v/>
      </c>
      <c r="N70" s="15">
        <f>IF($C70="","",(IF($A70=1,5,IF($A70=2,4,IF($A70=3,2,1))))*MAX(1,IF($F70="",1,COUNTIF($F$2:$F$81,$F70)))+IF($H70="No",2,0))</f>
        <v/>
      </c>
      <c r="O70" s="18" t="inlineStr"/>
      <c r="P70" s="15">
        <f>IF($C70="","",LEFT(SUBSTITUTE(SUBSTITUTE(SUBSTITUTE(LOWER(TRIM($C70)),"https://",""),"http://",""),"www.","")&amp;"/",FIND("/",SUBSTITUTE(SUBSTITUTE(SUBSTITUTE(LOWER(TRIM($C70)),"https://",""),"http://",""),"www.","")&amp;"/")-1))</f>
        <v/>
      </c>
    </row>
    <row r="71">
      <c r="A71" s="15">
        <f>IF($C71="","",IFERROR(INDEX('Change page links'!$D$2:$D$175,MATCH($P71,'Change page links'!$A$2:$A$175,0)),3))</f>
        <v/>
      </c>
      <c r="B71" s="15">
        <f>IF($A71="","",IF($A71=1,"Now",IF($A71=2,"Today",IF($A71=3,"This week","Delete, or leave"))))</f>
        <v/>
      </c>
      <c r="C71" s="16" t="inlineStr"/>
      <c r="D71" s="15">
        <f>IF($C71="","",IFERROR(INDEX('Change page links'!$B$2:$B$175,MATCH($P71,'Change page links'!$A$2:$A$175,0)),"Not in directory"))</f>
        <v/>
      </c>
      <c r="E71" s="17">
        <f>IF($C71="","",IFERROR(HYPERLINK(INDEX('Change page links'!$C$2:$C$175,MATCH($P71,'Change page links'!$A$2:$A$175,0)),INDEX('Change page links'!$C$2:$C$175,MATCH($P71,'Change page links'!$A$2:$A$175,0))),"Not in the directory. Open the site and look under Account or Security"))</f>
        <v/>
      </c>
      <c r="F71" s="16" t="inlineStr"/>
      <c r="G71" s="15">
        <f>IF($F71="","",COUNTIF($F$2:$F$81,$F71))</f>
        <v/>
      </c>
      <c r="H71" s="16" t="n"/>
      <c r="I71" s="16" t="n"/>
      <c r="J71" s="16" t="n"/>
      <c r="K71" s="16" t="n"/>
      <c r="L71" s="15">
        <f>IF($C71="","",IF($J71="Yes",0,$N71))</f>
        <v/>
      </c>
      <c r="M71" s="15">
        <f>IF($C71="","",IF($J71="Yes","Done",RANK($L71,$L$2:$L$81,0)+COUNTIF($L$2:$L71,$L71)-1))</f>
        <v/>
      </c>
      <c r="N71" s="15">
        <f>IF($C71="","",(IF($A71=1,5,IF($A71=2,4,IF($A71=3,2,1))))*MAX(1,IF($F71="",1,COUNTIF($F$2:$F$81,$F71)))+IF($H71="No",2,0))</f>
        <v/>
      </c>
      <c r="O71" s="18" t="inlineStr"/>
      <c r="P71" s="15">
        <f>IF($C71="","",LEFT(SUBSTITUTE(SUBSTITUTE(SUBSTITUTE(LOWER(TRIM($C71)),"https://",""),"http://",""),"www.","")&amp;"/",FIND("/",SUBSTITUTE(SUBSTITUTE(SUBSTITUTE(LOWER(TRIM($C71)),"https://",""),"http://",""),"www.","")&amp;"/")-1))</f>
        <v/>
      </c>
    </row>
    <row r="72">
      <c r="A72" s="15">
        <f>IF($C72="","",IFERROR(INDEX('Change page links'!$D$2:$D$175,MATCH($P72,'Change page links'!$A$2:$A$175,0)),3))</f>
        <v/>
      </c>
      <c r="B72" s="15">
        <f>IF($A72="","",IF($A72=1,"Now",IF($A72=2,"Today",IF($A72=3,"This week","Delete, or leave"))))</f>
        <v/>
      </c>
      <c r="C72" s="16" t="inlineStr"/>
      <c r="D72" s="15">
        <f>IF($C72="","",IFERROR(INDEX('Change page links'!$B$2:$B$175,MATCH($P72,'Change page links'!$A$2:$A$175,0)),"Not in directory"))</f>
        <v/>
      </c>
      <c r="E72" s="17">
        <f>IF($C72="","",IFERROR(HYPERLINK(INDEX('Change page links'!$C$2:$C$175,MATCH($P72,'Change page links'!$A$2:$A$175,0)),INDEX('Change page links'!$C$2:$C$175,MATCH($P72,'Change page links'!$A$2:$A$175,0))),"Not in the directory. Open the site and look under Account or Security"))</f>
        <v/>
      </c>
      <c r="F72" s="16" t="inlineStr"/>
      <c r="G72" s="15">
        <f>IF($F72="","",COUNTIF($F$2:$F$81,$F72))</f>
        <v/>
      </c>
      <c r="H72" s="16" t="n"/>
      <c r="I72" s="16" t="n"/>
      <c r="J72" s="16" t="n"/>
      <c r="K72" s="16" t="n"/>
      <c r="L72" s="15">
        <f>IF($C72="","",IF($J72="Yes",0,$N72))</f>
        <v/>
      </c>
      <c r="M72" s="15">
        <f>IF($C72="","",IF($J72="Yes","Done",RANK($L72,$L$2:$L$81,0)+COUNTIF($L$2:$L72,$L72)-1))</f>
        <v/>
      </c>
      <c r="N72" s="15">
        <f>IF($C72="","",(IF($A72=1,5,IF($A72=2,4,IF($A72=3,2,1))))*MAX(1,IF($F72="",1,COUNTIF($F$2:$F$81,$F72)))+IF($H72="No",2,0))</f>
        <v/>
      </c>
      <c r="O72" s="18" t="inlineStr"/>
      <c r="P72" s="15">
        <f>IF($C72="","",LEFT(SUBSTITUTE(SUBSTITUTE(SUBSTITUTE(LOWER(TRIM($C72)),"https://",""),"http://",""),"www.","")&amp;"/",FIND("/",SUBSTITUTE(SUBSTITUTE(SUBSTITUTE(LOWER(TRIM($C72)),"https://",""),"http://",""),"www.","")&amp;"/")-1))</f>
        <v/>
      </c>
    </row>
    <row r="73">
      <c r="A73" s="15">
        <f>IF($C73="","",IFERROR(INDEX('Change page links'!$D$2:$D$175,MATCH($P73,'Change page links'!$A$2:$A$175,0)),3))</f>
        <v/>
      </c>
      <c r="B73" s="15">
        <f>IF($A73="","",IF($A73=1,"Now",IF($A73=2,"Today",IF($A73=3,"This week","Delete, or leave"))))</f>
        <v/>
      </c>
      <c r="C73" s="16" t="inlineStr"/>
      <c r="D73" s="15">
        <f>IF($C73="","",IFERROR(INDEX('Change page links'!$B$2:$B$175,MATCH($P73,'Change page links'!$A$2:$A$175,0)),"Not in directory"))</f>
        <v/>
      </c>
      <c r="E73" s="17">
        <f>IF($C73="","",IFERROR(HYPERLINK(INDEX('Change page links'!$C$2:$C$175,MATCH($P73,'Change page links'!$A$2:$A$175,0)),INDEX('Change page links'!$C$2:$C$175,MATCH($P73,'Change page links'!$A$2:$A$175,0))),"Not in the directory. Open the site and look under Account or Security"))</f>
        <v/>
      </c>
      <c r="F73" s="16" t="inlineStr"/>
      <c r="G73" s="15">
        <f>IF($F73="","",COUNTIF($F$2:$F$81,$F73))</f>
        <v/>
      </c>
      <c r="H73" s="16" t="n"/>
      <c r="I73" s="16" t="n"/>
      <c r="J73" s="16" t="n"/>
      <c r="K73" s="16" t="n"/>
      <c r="L73" s="15">
        <f>IF($C73="","",IF($J73="Yes",0,$N73))</f>
        <v/>
      </c>
      <c r="M73" s="15">
        <f>IF($C73="","",IF($J73="Yes","Done",RANK($L73,$L$2:$L$81,0)+COUNTIF($L$2:$L73,$L73)-1))</f>
        <v/>
      </c>
      <c r="N73" s="15">
        <f>IF($C73="","",(IF($A73=1,5,IF($A73=2,4,IF($A73=3,2,1))))*MAX(1,IF($F73="",1,COUNTIF($F$2:$F$81,$F73)))+IF($H73="No",2,0))</f>
        <v/>
      </c>
      <c r="O73" s="18" t="inlineStr"/>
      <c r="P73" s="15">
        <f>IF($C73="","",LEFT(SUBSTITUTE(SUBSTITUTE(SUBSTITUTE(LOWER(TRIM($C73)),"https://",""),"http://",""),"www.","")&amp;"/",FIND("/",SUBSTITUTE(SUBSTITUTE(SUBSTITUTE(LOWER(TRIM($C73)),"https://",""),"http://",""),"www.","")&amp;"/")-1))</f>
        <v/>
      </c>
    </row>
    <row r="74">
      <c r="A74" s="15">
        <f>IF($C74="","",IFERROR(INDEX('Change page links'!$D$2:$D$175,MATCH($P74,'Change page links'!$A$2:$A$175,0)),3))</f>
        <v/>
      </c>
      <c r="B74" s="15">
        <f>IF($A74="","",IF($A74=1,"Now",IF($A74=2,"Today",IF($A74=3,"This week","Delete, or leave"))))</f>
        <v/>
      </c>
      <c r="C74" s="16" t="inlineStr"/>
      <c r="D74" s="15">
        <f>IF($C74="","",IFERROR(INDEX('Change page links'!$B$2:$B$175,MATCH($P74,'Change page links'!$A$2:$A$175,0)),"Not in directory"))</f>
        <v/>
      </c>
      <c r="E74" s="17">
        <f>IF($C74="","",IFERROR(HYPERLINK(INDEX('Change page links'!$C$2:$C$175,MATCH($P74,'Change page links'!$A$2:$A$175,0)),INDEX('Change page links'!$C$2:$C$175,MATCH($P74,'Change page links'!$A$2:$A$175,0))),"Not in the directory. Open the site and look under Account or Security"))</f>
        <v/>
      </c>
      <c r="F74" s="16" t="inlineStr"/>
      <c r="G74" s="15">
        <f>IF($F74="","",COUNTIF($F$2:$F$81,$F74))</f>
        <v/>
      </c>
      <c r="H74" s="16" t="n"/>
      <c r="I74" s="16" t="n"/>
      <c r="J74" s="16" t="n"/>
      <c r="K74" s="16" t="n"/>
      <c r="L74" s="15">
        <f>IF($C74="","",IF($J74="Yes",0,$N74))</f>
        <v/>
      </c>
      <c r="M74" s="15">
        <f>IF($C74="","",IF($J74="Yes","Done",RANK($L74,$L$2:$L$81,0)+COUNTIF($L$2:$L74,$L74)-1))</f>
        <v/>
      </c>
      <c r="N74" s="15">
        <f>IF($C74="","",(IF($A74=1,5,IF($A74=2,4,IF($A74=3,2,1))))*MAX(1,IF($F74="",1,COUNTIF($F$2:$F$81,$F74)))+IF($H74="No",2,0))</f>
        <v/>
      </c>
      <c r="O74" s="18" t="inlineStr"/>
      <c r="P74" s="15">
        <f>IF($C74="","",LEFT(SUBSTITUTE(SUBSTITUTE(SUBSTITUTE(LOWER(TRIM($C74)),"https://",""),"http://",""),"www.","")&amp;"/",FIND("/",SUBSTITUTE(SUBSTITUTE(SUBSTITUTE(LOWER(TRIM($C74)),"https://",""),"http://",""),"www.","")&amp;"/")-1))</f>
        <v/>
      </c>
    </row>
    <row r="75">
      <c r="A75" s="15">
        <f>IF($C75="","",IFERROR(INDEX('Change page links'!$D$2:$D$175,MATCH($P75,'Change page links'!$A$2:$A$175,0)),3))</f>
        <v/>
      </c>
      <c r="B75" s="15">
        <f>IF($A75="","",IF($A75=1,"Now",IF($A75=2,"Today",IF($A75=3,"This week","Delete, or leave"))))</f>
        <v/>
      </c>
      <c r="C75" s="16" t="inlineStr"/>
      <c r="D75" s="15">
        <f>IF($C75="","",IFERROR(INDEX('Change page links'!$B$2:$B$175,MATCH($P75,'Change page links'!$A$2:$A$175,0)),"Not in directory"))</f>
        <v/>
      </c>
      <c r="E75" s="17">
        <f>IF($C75="","",IFERROR(HYPERLINK(INDEX('Change page links'!$C$2:$C$175,MATCH($P75,'Change page links'!$A$2:$A$175,0)),INDEX('Change page links'!$C$2:$C$175,MATCH($P75,'Change page links'!$A$2:$A$175,0))),"Not in the directory. Open the site and look under Account or Security"))</f>
        <v/>
      </c>
      <c r="F75" s="16" t="inlineStr"/>
      <c r="G75" s="15">
        <f>IF($F75="","",COUNTIF($F$2:$F$81,$F75))</f>
        <v/>
      </c>
      <c r="H75" s="16" t="n"/>
      <c r="I75" s="16" t="n"/>
      <c r="J75" s="16" t="n"/>
      <c r="K75" s="16" t="n"/>
      <c r="L75" s="15">
        <f>IF($C75="","",IF($J75="Yes",0,$N75))</f>
        <v/>
      </c>
      <c r="M75" s="15">
        <f>IF($C75="","",IF($J75="Yes","Done",RANK($L75,$L$2:$L$81,0)+COUNTIF($L$2:$L75,$L75)-1))</f>
        <v/>
      </c>
      <c r="N75" s="15">
        <f>IF($C75="","",(IF($A75=1,5,IF($A75=2,4,IF($A75=3,2,1))))*MAX(1,IF($F75="",1,COUNTIF($F$2:$F$81,$F75)))+IF($H75="No",2,0))</f>
        <v/>
      </c>
      <c r="O75" s="18" t="inlineStr"/>
      <c r="P75" s="15">
        <f>IF($C75="","",LEFT(SUBSTITUTE(SUBSTITUTE(SUBSTITUTE(LOWER(TRIM($C75)),"https://",""),"http://",""),"www.","")&amp;"/",FIND("/",SUBSTITUTE(SUBSTITUTE(SUBSTITUTE(LOWER(TRIM($C75)),"https://",""),"http://",""),"www.","")&amp;"/")-1))</f>
        <v/>
      </c>
    </row>
    <row r="76">
      <c r="A76" s="15">
        <f>IF($C76="","",IFERROR(INDEX('Change page links'!$D$2:$D$175,MATCH($P76,'Change page links'!$A$2:$A$175,0)),3))</f>
        <v/>
      </c>
      <c r="B76" s="15">
        <f>IF($A76="","",IF($A76=1,"Now",IF($A76=2,"Today",IF($A76=3,"This week","Delete, or leave"))))</f>
        <v/>
      </c>
      <c r="C76" s="16" t="inlineStr"/>
      <c r="D76" s="15">
        <f>IF($C76="","",IFERROR(INDEX('Change page links'!$B$2:$B$175,MATCH($P76,'Change page links'!$A$2:$A$175,0)),"Not in directory"))</f>
        <v/>
      </c>
      <c r="E76" s="17">
        <f>IF($C76="","",IFERROR(HYPERLINK(INDEX('Change page links'!$C$2:$C$175,MATCH($P76,'Change page links'!$A$2:$A$175,0)),INDEX('Change page links'!$C$2:$C$175,MATCH($P76,'Change page links'!$A$2:$A$175,0))),"Not in the directory. Open the site and look under Account or Security"))</f>
        <v/>
      </c>
      <c r="F76" s="16" t="inlineStr"/>
      <c r="G76" s="15">
        <f>IF($F76="","",COUNTIF($F$2:$F$81,$F76))</f>
        <v/>
      </c>
      <c r="H76" s="16" t="n"/>
      <c r="I76" s="16" t="n"/>
      <c r="J76" s="16" t="n"/>
      <c r="K76" s="16" t="n"/>
      <c r="L76" s="15">
        <f>IF($C76="","",IF($J76="Yes",0,$N76))</f>
        <v/>
      </c>
      <c r="M76" s="15">
        <f>IF($C76="","",IF($J76="Yes","Done",RANK($L76,$L$2:$L$81,0)+COUNTIF($L$2:$L76,$L76)-1))</f>
        <v/>
      </c>
      <c r="N76" s="15">
        <f>IF($C76="","",(IF($A76=1,5,IF($A76=2,4,IF($A76=3,2,1))))*MAX(1,IF($F76="",1,COUNTIF($F$2:$F$81,$F76)))+IF($H76="No",2,0))</f>
        <v/>
      </c>
      <c r="O76" s="18" t="inlineStr"/>
      <c r="P76" s="15">
        <f>IF($C76="","",LEFT(SUBSTITUTE(SUBSTITUTE(SUBSTITUTE(LOWER(TRIM($C76)),"https://",""),"http://",""),"www.","")&amp;"/",FIND("/",SUBSTITUTE(SUBSTITUTE(SUBSTITUTE(LOWER(TRIM($C76)),"https://",""),"http://",""),"www.","")&amp;"/")-1))</f>
        <v/>
      </c>
    </row>
    <row r="77">
      <c r="A77" s="15">
        <f>IF($C77="","",IFERROR(INDEX('Change page links'!$D$2:$D$175,MATCH($P77,'Change page links'!$A$2:$A$175,0)),3))</f>
        <v/>
      </c>
      <c r="B77" s="15">
        <f>IF($A77="","",IF($A77=1,"Now",IF($A77=2,"Today",IF($A77=3,"This week","Delete, or leave"))))</f>
        <v/>
      </c>
      <c r="C77" s="16" t="inlineStr"/>
      <c r="D77" s="15">
        <f>IF($C77="","",IFERROR(INDEX('Change page links'!$B$2:$B$175,MATCH($P77,'Change page links'!$A$2:$A$175,0)),"Not in directory"))</f>
        <v/>
      </c>
      <c r="E77" s="17">
        <f>IF($C77="","",IFERROR(HYPERLINK(INDEX('Change page links'!$C$2:$C$175,MATCH($P77,'Change page links'!$A$2:$A$175,0)),INDEX('Change page links'!$C$2:$C$175,MATCH($P77,'Change page links'!$A$2:$A$175,0))),"Not in the directory. Open the site and look under Account or Security"))</f>
        <v/>
      </c>
      <c r="F77" s="16" t="inlineStr"/>
      <c r="G77" s="15">
        <f>IF($F77="","",COUNTIF($F$2:$F$81,$F77))</f>
        <v/>
      </c>
      <c r="H77" s="16" t="n"/>
      <c r="I77" s="16" t="n"/>
      <c r="J77" s="16" t="n"/>
      <c r="K77" s="16" t="n"/>
      <c r="L77" s="15">
        <f>IF($C77="","",IF($J77="Yes",0,$N77))</f>
        <v/>
      </c>
      <c r="M77" s="15">
        <f>IF($C77="","",IF($J77="Yes","Done",RANK($L77,$L$2:$L$81,0)+COUNTIF($L$2:$L77,$L77)-1))</f>
        <v/>
      </c>
      <c r="N77" s="15">
        <f>IF($C77="","",(IF($A77=1,5,IF($A77=2,4,IF($A77=3,2,1))))*MAX(1,IF($F77="",1,COUNTIF($F$2:$F$81,$F77)))+IF($H77="No",2,0))</f>
        <v/>
      </c>
      <c r="O77" s="18" t="inlineStr"/>
      <c r="P77" s="15">
        <f>IF($C77="","",LEFT(SUBSTITUTE(SUBSTITUTE(SUBSTITUTE(LOWER(TRIM($C77)),"https://",""),"http://",""),"www.","")&amp;"/",FIND("/",SUBSTITUTE(SUBSTITUTE(SUBSTITUTE(LOWER(TRIM($C77)),"https://",""),"http://",""),"www.","")&amp;"/")-1))</f>
        <v/>
      </c>
    </row>
    <row r="78">
      <c r="A78" s="15">
        <f>IF($C78="","",IFERROR(INDEX('Change page links'!$D$2:$D$175,MATCH($P78,'Change page links'!$A$2:$A$175,0)),3))</f>
        <v/>
      </c>
      <c r="B78" s="15">
        <f>IF($A78="","",IF($A78=1,"Now",IF($A78=2,"Today",IF($A78=3,"This week","Delete, or leave"))))</f>
        <v/>
      </c>
      <c r="C78" s="16" t="inlineStr"/>
      <c r="D78" s="15">
        <f>IF($C78="","",IFERROR(INDEX('Change page links'!$B$2:$B$175,MATCH($P78,'Change page links'!$A$2:$A$175,0)),"Not in directory"))</f>
        <v/>
      </c>
      <c r="E78" s="17">
        <f>IF($C78="","",IFERROR(HYPERLINK(INDEX('Change page links'!$C$2:$C$175,MATCH($P78,'Change page links'!$A$2:$A$175,0)),INDEX('Change page links'!$C$2:$C$175,MATCH($P78,'Change page links'!$A$2:$A$175,0))),"Not in the directory. Open the site and look under Account or Security"))</f>
        <v/>
      </c>
      <c r="F78" s="16" t="inlineStr"/>
      <c r="G78" s="15">
        <f>IF($F78="","",COUNTIF($F$2:$F$81,$F78))</f>
        <v/>
      </c>
      <c r="H78" s="16" t="n"/>
      <c r="I78" s="16" t="n"/>
      <c r="J78" s="16" t="n"/>
      <c r="K78" s="16" t="n"/>
      <c r="L78" s="15">
        <f>IF($C78="","",IF($J78="Yes",0,$N78))</f>
        <v/>
      </c>
      <c r="M78" s="15">
        <f>IF($C78="","",IF($J78="Yes","Done",RANK($L78,$L$2:$L$81,0)+COUNTIF($L$2:$L78,$L78)-1))</f>
        <v/>
      </c>
      <c r="N78" s="15">
        <f>IF($C78="","",(IF($A78=1,5,IF($A78=2,4,IF($A78=3,2,1))))*MAX(1,IF($F78="",1,COUNTIF($F$2:$F$81,$F78)))+IF($H78="No",2,0))</f>
        <v/>
      </c>
      <c r="O78" s="18" t="inlineStr"/>
      <c r="P78" s="15">
        <f>IF($C78="","",LEFT(SUBSTITUTE(SUBSTITUTE(SUBSTITUTE(LOWER(TRIM($C78)),"https://",""),"http://",""),"www.","")&amp;"/",FIND("/",SUBSTITUTE(SUBSTITUTE(SUBSTITUTE(LOWER(TRIM($C78)),"https://",""),"http://",""),"www.","")&amp;"/")-1))</f>
        <v/>
      </c>
    </row>
    <row r="79">
      <c r="A79" s="15">
        <f>IF($C79="","",IFERROR(INDEX('Change page links'!$D$2:$D$175,MATCH($P79,'Change page links'!$A$2:$A$175,0)),3))</f>
        <v/>
      </c>
      <c r="B79" s="15">
        <f>IF($A79="","",IF($A79=1,"Now",IF($A79=2,"Today",IF($A79=3,"This week","Delete, or leave"))))</f>
        <v/>
      </c>
      <c r="C79" s="16" t="inlineStr"/>
      <c r="D79" s="15">
        <f>IF($C79="","",IFERROR(INDEX('Change page links'!$B$2:$B$175,MATCH($P79,'Change page links'!$A$2:$A$175,0)),"Not in directory"))</f>
        <v/>
      </c>
      <c r="E79" s="17">
        <f>IF($C79="","",IFERROR(HYPERLINK(INDEX('Change page links'!$C$2:$C$175,MATCH($P79,'Change page links'!$A$2:$A$175,0)),INDEX('Change page links'!$C$2:$C$175,MATCH($P79,'Change page links'!$A$2:$A$175,0))),"Not in the directory. Open the site and look under Account or Security"))</f>
        <v/>
      </c>
      <c r="F79" s="16" t="inlineStr"/>
      <c r="G79" s="15">
        <f>IF($F79="","",COUNTIF($F$2:$F$81,$F79))</f>
        <v/>
      </c>
      <c r="H79" s="16" t="n"/>
      <c r="I79" s="16" t="n"/>
      <c r="J79" s="16" t="n"/>
      <c r="K79" s="16" t="n"/>
      <c r="L79" s="15">
        <f>IF($C79="","",IF($J79="Yes",0,$N79))</f>
        <v/>
      </c>
      <c r="M79" s="15">
        <f>IF($C79="","",IF($J79="Yes","Done",RANK($L79,$L$2:$L$81,0)+COUNTIF($L$2:$L79,$L79)-1))</f>
        <v/>
      </c>
      <c r="N79" s="15">
        <f>IF($C79="","",(IF($A79=1,5,IF($A79=2,4,IF($A79=3,2,1))))*MAX(1,IF($F79="",1,COUNTIF($F$2:$F$81,$F79)))+IF($H79="No",2,0))</f>
        <v/>
      </c>
      <c r="O79" s="18" t="inlineStr"/>
      <c r="P79" s="15">
        <f>IF($C79="","",LEFT(SUBSTITUTE(SUBSTITUTE(SUBSTITUTE(LOWER(TRIM($C79)),"https://",""),"http://",""),"www.","")&amp;"/",FIND("/",SUBSTITUTE(SUBSTITUTE(SUBSTITUTE(LOWER(TRIM($C79)),"https://",""),"http://",""),"www.","")&amp;"/")-1))</f>
        <v/>
      </c>
    </row>
    <row r="80">
      <c r="A80" s="15">
        <f>IF($C80="","",IFERROR(INDEX('Change page links'!$D$2:$D$175,MATCH($P80,'Change page links'!$A$2:$A$175,0)),3))</f>
        <v/>
      </c>
      <c r="B80" s="15">
        <f>IF($A80="","",IF($A80=1,"Now",IF($A80=2,"Today",IF($A80=3,"This week","Delete, or leave"))))</f>
        <v/>
      </c>
      <c r="C80" s="16" t="inlineStr"/>
      <c r="D80" s="15">
        <f>IF($C80="","",IFERROR(INDEX('Change page links'!$B$2:$B$175,MATCH($P80,'Change page links'!$A$2:$A$175,0)),"Not in directory"))</f>
        <v/>
      </c>
      <c r="E80" s="17">
        <f>IF($C80="","",IFERROR(HYPERLINK(INDEX('Change page links'!$C$2:$C$175,MATCH($P80,'Change page links'!$A$2:$A$175,0)),INDEX('Change page links'!$C$2:$C$175,MATCH($P80,'Change page links'!$A$2:$A$175,0))),"Not in the directory. Open the site and look under Account or Security"))</f>
        <v/>
      </c>
      <c r="F80" s="16" t="inlineStr"/>
      <c r="G80" s="15">
        <f>IF($F80="","",COUNTIF($F$2:$F$81,$F80))</f>
        <v/>
      </c>
      <c r="H80" s="16" t="n"/>
      <c r="I80" s="16" t="n"/>
      <c r="J80" s="16" t="n"/>
      <c r="K80" s="16" t="n"/>
      <c r="L80" s="15">
        <f>IF($C80="","",IF($J80="Yes",0,$N80))</f>
        <v/>
      </c>
      <c r="M80" s="15">
        <f>IF($C80="","",IF($J80="Yes","Done",RANK($L80,$L$2:$L$81,0)+COUNTIF($L$2:$L80,$L80)-1))</f>
        <v/>
      </c>
      <c r="N80" s="15">
        <f>IF($C80="","",(IF($A80=1,5,IF($A80=2,4,IF($A80=3,2,1))))*MAX(1,IF($F80="",1,COUNTIF($F$2:$F$81,$F80)))+IF($H80="No",2,0))</f>
        <v/>
      </c>
      <c r="O80" s="18" t="inlineStr"/>
      <c r="P80" s="15">
        <f>IF($C80="","",LEFT(SUBSTITUTE(SUBSTITUTE(SUBSTITUTE(LOWER(TRIM($C80)),"https://",""),"http://",""),"www.","")&amp;"/",FIND("/",SUBSTITUTE(SUBSTITUTE(SUBSTITUTE(LOWER(TRIM($C80)),"https://",""),"http://",""),"www.","")&amp;"/")-1))</f>
        <v/>
      </c>
    </row>
    <row r="81">
      <c r="A81" s="15">
        <f>IF($C81="","",IFERROR(INDEX('Change page links'!$D$2:$D$175,MATCH($P81,'Change page links'!$A$2:$A$175,0)),3))</f>
        <v/>
      </c>
      <c r="B81" s="15">
        <f>IF($A81="","",IF($A81=1,"Now",IF($A81=2,"Today",IF($A81=3,"This week","Delete, or leave"))))</f>
        <v/>
      </c>
      <c r="C81" s="16" t="inlineStr"/>
      <c r="D81" s="15">
        <f>IF($C81="","",IFERROR(INDEX('Change page links'!$B$2:$B$175,MATCH($P81,'Change page links'!$A$2:$A$175,0)),"Not in directory"))</f>
        <v/>
      </c>
      <c r="E81" s="17">
        <f>IF($C81="","",IFERROR(HYPERLINK(INDEX('Change page links'!$C$2:$C$175,MATCH($P81,'Change page links'!$A$2:$A$175,0)),INDEX('Change page links'!$C$2:$C$175,MATCH($P81,'Change page links'!$A$2:$A$175,0))),"Not in the directory. Open the site and look under Account or Security"))</f>
        <v/>
      </c>
      <c r="F81" s="16" t="inlineStr"/>
      <c r="G81" s="15">
        <f>IF($F81="","",COUNTIF($F$2:$F$81,$F81))</f>
        <v/>
      </c>
      <c r="H81" s="16" t="n"/>
      <c r="I81" s="16" t="n"/>
      <c r="J81" s="16" t="n"/>
      <c r="K81" s="16" t="n"/>
      <c r="L81" s="15">
        <f>IF($C81="","",IF($J81="Yes",0,$N81))</f>
        <v/>
      </c>
      <c r="M81" s="15">
        <f>IF($C81="","",IF($J81="Yes","Done",RANK($L81,$L$2:$L$81,0)+COUNTIF($L$2:$L81,$L81)-1))</f>
        <v/>
      </c>
      <c r="N81" s="15">
        <f>IF($C81="","",(IF($A81=1,5,IF($A81=2,4,IF($A81=3,2,1))))*MAX(1,IF($F81="",1,COUNTIF($F$2:$F$81,$F81)))+IF($H81="No",2,0))</f>
        <v/>
      </c>
      <c r="O81" s="18" t="inlineStr"/>
      <c r="P81" s="15">
        <f>IF($C81="","",LEFT(SUBSTITUTE(SUBSTITUTE(SUBSTITUTE(LOWER(TRIM($C81)),"https://",""),"http://",""),"www.","")&amp;"/",FIND("/",SUBSTITUTE(SUBSTITUTE(SUBSTITUTE(LOWER(TRIM($C81)),"https://",""),"http://",""),"www.","")&amp;"/")-1))</f>
        <v/>
      </c>
    </row>
  </sheetData>
  <autoFilter ref="A1:O81"/>
  <conditionalFormatting sqref="A2:O81">
    <cfRule type="expression" priority="1" dxfId="0">
      <formula>$J2="Yes"</formula>
    </cfRule>
    <cfRule type="expression" priority="2" dxfId="1">
      <formula>AND($A2=1,$J2&lt;&gt;"Yes",$C2&lt;&gt;"")</formula>
    </cfRule>
  </conditionalFormatting>
  <dataValidations count="1">
    <dataValidation sqref="H2:J8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54" customWidth="1" min="3" max="3"/>
  </cols>
  <sheetData>
    <row r="1">
      <c r="A1" s="1" t="inlineStr">
        <is>
          <t>Where you actually stand</t>
        </is>
      </c>
    </row>
    <row r="2">
      <c r="A2" s="19" t="inlineStr">
        <is>
          <t>Illustration only. Reads the Worked example tab so you can see the sheet lit up before you type anything.</t>
        </is>
      </c>
    </row>
    <row r="4">
      <c r="A4" s="6" t="inlineStr">
        <is>
          <t>Accounts on the list</t>
        </is>
      </c>
      <c r="B4" s="7" t="n"/>
      <c r="D4" s="6" t="inlineStr">
        <is>
          <t>Confirmed done</t>
        </is>
      </c>
      <c r="E4" s="7" t="n"/>
      <c r="G4" s="6" t="inlineStr">
        <is>
          <t>Tier 1 still open</t>
        </is>
      </c>
      <c r="H4" s="7" t="n"/>
    </row>
    <row r="5">
      <c r="A5" s="8">
        <f>COUNTIF('Worked example'!$C$2:$C$20,"?*")</f>
        <v/>
      </c>
      <c r="B5" s="7" t="n"/>
      <c r="D5" s="8">
        <f>COUNTIF('Worked example'!$J$2:$J$20,"Yes")</f>
        <v/>
      </c>
      <c r="E5" s="7" t="n"/>
      <c r="G5" s="8">
        <f>COUNTIFS('Worked example'!$A$2:$A$20,1,'Worked example'!$J$2:$J$20,"&lt;&gt;Yes")</f>
        <v/>
      </c>
      <c r="H5" s="7" t="n"/>
    </row>
    <row r="8">
      <c r="A8" s="6" t="inlineStr">
        <is>
          <t>Distinct passwords</t>
        </is>
      </c>
      <c r="B8" s="7" t="n"/>
      <c r="D8" s="6" t="inlineStr">
        <is>
          <t>One leak reaches</t>
        </is>
      </c>
      <c r="E8" s="7" t="n"/>
      <c r="G8" s="6" t="inlineStr">
        <is>
          <t>Exposure cleared</t>
        </is>
      </c>
      <c r="H8" s="7" t="n"/>
    </row>
    <row r="9">
      <c r="A9" s="8">
        <f>IFERROR(SUMPRODUCT(('Worked example'!$F$2:$F$20&lt;&gt;"")/COUNTIF('Worked example'!$F$2:$F$20,'Worked example'!$F$2:$F$20&amp;"")),0)</f>
        <v/>
      </c>
      <c r="B9" s="7" t="n"/>
      <c r="D9" s="8">
        <f>IFERROR(MAX('Worked example'!$G$2:$G$20),0)</f>
        <v/>
      </c>
      <c r="E9" s="7" t="n"/>
      <c r="G9" s="9">
        <f>IFERROR(SUMIF('Worked example'!$J$2:$J$20,"Yes",'Worked example'!$N$2:$N$20)/SUM('Worked example'!$N$2:$N$20),0)</f>
        <v/>
      </c>
      <c r="H9" s="7" t="n"/>
    </row>
    <row r="12">
      <c r="A12" s="10" t="inlineStr">
        <is>
          <t>One leaked password reaches this many of your accounts</t>
        </is>
      </c>
    </row>
    <row r="13">
      <c r="A13" s="11">
        <f>IF(IFERROR(MAX('Worked example'!$G$2:$G$20),0)&lt;2,"Tag the Password group column to see this. Put the same letter on every account that shares a password.","Your worst reused password sits on "&amp;IFERROR(MAX('Worked example'!$G$2:$G$20),0)&amp;" accounts. Fixing that group first removes more exposure than anything else on the list.")</f>
        <v/>
      </c>
    </row>
    <row r="15">
      <c r="A15" s="10" t="inlineStr">
        <is>
          <t>Do these next, in this order</t>
        </is>
      </c>
    </row>
    <row r="17">
      <c r="A17" s="12">
        <f>IFERROR(INDEX('Worked example'!$C$2:$C$20,MATCH(1,'Worked example'!$M$2:$M$20,0)),"")</f>
        <v/>
      </c>
      <c r="B17" s="2">
        <f>IFERROR(INDEX('Worked example'!$B$2:$B$20,MATCH(1,'Worked example'!$M$2:$M$20,0)),"")</f>
        <v/>
      </c>
      <c r="C17" s="13">
        <f>IFERROR(INDEX('Worked example'!$E$2:$E$20,MATCH(1,'Worked example'!$M$2:$M$20,0)),"")</f>
        <v/>
      </c>
    </row>
    <row r="18">
      <c r="A18" s="12">
        <f>IFERROR(INDEX('Worked example'!$C$2:$C$20,MATCH(2,'Worked example'!$M$2:$M$20,0)),"")</f>
        <v/>
      </c>
      <c r="B18" s="2">
        <f>IFERROR(INDEX('Worked example'!$B$2:$B$20,MATCH(2,'Worked example'!$M$2:$M$20,0)),"")</f>
        <v/>
      </c>
      <c r="C18" s="13">
        <f>IFERROR(INDEX('Worked example'!$E$2:$E$20,MATCH(2,'Worked example'!$M$2:$M$20,0)),"")</f>
        <v/>
      </c>
    </row>
    <row r="19">
      <c r="A19" s="12">
        <f>IFERROR(INDEX('Worked example'!$C$2:$C$20,MATCH(3,'Worked example'!$M$2:$M$20,0)),"")</f>
        <v/>
      </c>
      <c r="B19" s="2">
        <f>IFERROR(INDEX('Worked example'!$B$2:$B$20,MATCH(3,'Worked example'!$M$2:$M$20,0)),"")</f>
        <v/>
      </c>
      <c r="C19" s="13">
        <f>IFERROR(INDEX('Worked example'!$E$2:$E$20,MATCH(3,'Worked example'!$M$2:$M$20,0)),"")</f>
        <v/>
      </c>
    </row>
    <row r="20">
      <c r="A20" s="12">
        <f>IFERROR(INDEX('Worked example'!$C$2:$C$20,MATCH(4,'Worked example'!$M$2:$M$20,0)),"")</f>
        <v/>
      </c>
      <c r="B20" s="2">
        <f>IFERROR(INDEX('Worked example'!$B$2:$B$20,MATCH(4,'Worked example'!$M$2:$M$20,0)),"")</f>
        <v/>
      </c>
      <c r="C20" s="13">
        <f>IFERROR(INDEX('Worked example'!$E$2:$E$20,MATCH(4,'Worked example'!$M$2:$M$20,0)),"")</f>
        <v/>
      </c>
    </row>
    <row r="21">
      <c r="A21" s="12">
        <f>IFERROR(INDEX('Worked example'!$C$2:$C$20,MATCH(5,'Worked example'!$M$2:$M$20,0)),"")</f>
        <v/>
      </c>
      <c r="B21" s="2">
        <f>IFERROR(INDEX('Worked example'!$B$2:$B$20,MATCH(5,'Worked example'!$M$2:$M$20,0)),"")</f>
        <v/>
      </c>
      <c r="C21" s="13">
        <f>IFERROR(INDEX('Worked example'!$E$2:$E$20,MATCH(5,'Worked example'!$M$2:$M$20,0)),"")</f>
        <v/>
      </c>
    </row>
    <row r="23">
      <c r="A23" s="10" t="inlineStr">
        <is>
          <t>Exposure still open, by tier</t>
        </is>
      </c>
    </row>
    <row r="24">
      <c r="A24" s="3" t="inlineStr">
        <is>
          <t>Tier 1, now</t>
        </is>
      </c>
      <c r="B24" s="3">
        <f>SUMIFS('Worked example'!$L$2:$L$20,'Worked example'!$A$2:$A$20,1)</f>
        <v/>
      </c>
    </row>
    <row r="25">
      <c r="A25" s="3" t="inlineStr">
        <is>
          <t>Tier 2, today</t>
        </is>
      </c>
      <c r="B25" s="3">
        <f>SUMIFS('Worked example'!$L$2:$L$20,'Worked example'!$A$2:$A$20,2)</f>
        <v/>
      </c>
    </row>
    <row r="26">
      <c r="A26" s="3" t="inlineStr">
        <is>
          <t>Tier 3, this week</t>
        </is>
      </c>
      <c r="B26" s="3">
        <f>SUMIFS('Worked example'!$L$2:$L$20,'Worked example'!$A$2:$A$20,3)</f>
        <v/>
      </c>
    </row>
    <row r="27">
      <c r="A27" s="3" t="inlineStr">
        <is>
          <t>Tier 4, later</t>
        </is>
      </c>
      <c r="B27" s="3">
        <f>SUMIFS('Worked example'!$L$2:$L$20,'Worked example'!$A$2:$A$20,4)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2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15" customWidth="1" min="4" max="4"/>
    <col width="50" customWidth="1" min="5" max="5"/>
    <col width="15" customWidth="1" min="6" max="6"/>
    <col width="12" customWidth="1" min="7" max="7"/>
    <col width="10" customWidth="1" min="8" max="8"/>
    <col width="15" customWidth="1" min="9" max="9"/>
    <col width="15" customWidth="1" min="10" max="10"/>
    <col width="13" customWidth="1" min="11" max="11"/>
    <col width="13" customWidth="1" min="12" max="12"/>
    <col width="10" customWidth="1" min="13" max="13"/>
    <col hidden="1" width="10" customWidth="1" min="14" max="14"/>
    <col width="34" customWidth="1" min="15" max="15"/>
    <col hidden="1" width="12" customWidth="1" min="16" max="16"/>
  </cols>
  <sheetData>
    <row r="1" ht="30" customHeight="1">
      <c r="A1" s="14" t="inlineStr">
        <is>
          <t>Priority</t>
        </is>
      </c>
      <c r="B1" s="14" t="inlineStr">
        <is>
          <t>When</t>
        </is>
      </c>
      <c r="C1" s="14" t="inlineStr">
        <is>
          <t>Site domain</t>
        </is>
      </c>
      <c r="D1" s="14" t="inlineStr">
        <is>
          <t>Category</t>
        </is>
      </c>
      <c r="E1" s="14" t="inlineStr">
        <is>
          <t>Change page</t>
        </is>
      </c>
      <c r="F1" s="14" t="inlineStr">
        <is>
          <t>Password group</t>
        </is>
      </c>
      <c r="G1" s="14" t="inlineStr">
        <is>
          <t>Shared with</t>
        </is>
      </c>
      <c r="H1" s="14" t="inlineStr">
        <is>
          <t>2FA on?</t>
        </is>
      </c>
      <c r="I1" s="14" t="inlineStr">
        <is>
          <t>Changed on site?</t>
        </is>
      </c>
      <c r="J1" s="14" t="inlineStr">
        <is>
          <t>Logged back in?</t>
        </is>
      </c>
      <c r="K1" s="14" t="inlineStr">
        <is>
          <t>Date done</t>
        </is>
      </c>
      <c r="L1" s="14" t="inlineStr">
        <is>
          <t>Exposure score</t>
        </is>
      </c>
      <c r="M1" s="14" t="inlineStr">
        <is>
          <t>Fix order</t>
        </is>
      </c>
      <c r="N1" s="14" t="inlineStr">
        <is>
          <t>Baseline</t>
        </is>
      </c>
      <c r="O1" s="14" t="inlineStr">
        <is>
          <t>Notes</t>
        </is>
      </c>
      <c r="P1" s="14" t="inlineStr">
        <is>
          <t>Clean domain</t>
        </is>
      </c>
    </row>
    <row r="2">
      <c r="A2" s="15">
        <f>IF($C2="","",IFERROR(INDEX('Change page links'!$D$2:$D$175,MATCH($P2,'Change page links'!$A$2:$A$175,0)),3))</f>
        <v/>
      </c>
      <c r="B2" s="15">
        <f>IF($A2="","",IF($A2=1,"Now",IF($A2=2,"Today",IF($A2=3,"This week","Delete, or leave"))))</f>
        <v/>
      </c>
      <c r="C2" s="16" t="inlineStr">
        <is>
          <t>gmail.com</t>
        </is>
      </c>
      <c r="D2" s="15">
        <f>IF($C2="","",IFERROR(INDEX('Change page links'!$B$2:$B$175,MATCH($P2,'Change page links'!$A$2:$A$175,0)),"Not in directory"))</f>
        <v/>
      </c>
      <c r="E2" s="17">
        <f>IF($C2="","",IFERROR(HYPERLINK(INDEX('Change page links'!$C$2:$C$175,MATCH($P2,'Change page links'!$A$2:$A$175,0)),INDEX('Change page links'!$C$2:$C$175,MATCH($P2,'Change page links'!$A$2:$A$175,0))),"Not in the directory. Open the site and look under Account or Security"))</f>
        <v/>
      </c>
      <c r="F2" s="16" t="inlineStr">
        <is>
          <t>A</t>
        </is>
      </c>
      <c r="G2" s="15">
        <f>IF($F2="","",COUNTIF($F$2:$F$20,$F2))</f>
        <v/>
      </c>
      <c r="H2" s="16" t="n"/>
      <c r="I2" s="16" t="n"/>
      <c r="J2" s="16" t="n"/>
      <c r="K2" s="16" t="n"/>
      <c r="L2" s="15">
        <f>IF($C2="","",IF($J2="Yes",0,$N2))</f>
        <v/>
      </c>
      <c r="M2" s="15">
        <f>IF($C2="","",IF($J2="Yes","Done",RANK($L2,$L$2:$L$20,0)+COUNTIF($L$2:$L2,$L2)-1))</f>
        <v/>
      </c>
      <c r="N2" s="15">
        <f>IF($C2="","",(IF($A2=1,5,IF($A2=2,4,IF($A2=3,2,1))))*MAX(1,IF($F2="",1,COUNTIF($F$2:$F$20,$F2)))+IF($H2="No",2,0))</f>
        <v/>
      </c>
      <c r="O2" s="18" t="inlineStr">
        <is>
          <t>Same password on five sites</t>
        </is>
      </c>
      <c r="P2" s="15">
        <f>IF($C2="","",LEFT(SUBSTITUTE(SUBSTITUTE(SUBSTITUTE(LOWER(TRIM($C2)),"https://",""),"http://",""),"www.","")&amp;"/",FIND("/",SUBSTITUTE(SUBSTITUTE(SUBSTITUTE(LOWER(TRIM($C2)),"https://",""),"http://",""),"www.","")&amp;"/")-1))</f>
        <v/>
      </c>
    </row>
    <row r="3">
      <c r="A3" s="15">
        <f>IF($C3="","",IFERROR(INDEX('Change page links'!$D$2:$D$175,MATCH($P3,'Change page links'!$A$2:$A$175,0)),3))</f>
        <v/>
      </c>
      <c r="B3" s="15">
        <f>IF($A3="","",IF($A3=1,"Now",IF($A3=2,"Today",IF($A3=3,"This week","Delete, or leave"))))</f>
        <v/>
      </c>
      <c r="C3" s="16" t="inlineStr">
        <is>
          <t>chase.com</t>
        </is>
      </c>
      <c r="D3" s="15">
        <f>IF($C3="","",IFERROR(INDEX('Change page links'!$B$2:$B$175,MATCH($P3,'Change page links'!$A$2:$A$175,0)),"Not in directory"))</f>
        <v/>
      </c>
      <c r="E3" s="17">
        <f>IF($C3="","",IFERROR(HYPERLINK(INDEX('Change page links'!$C$2:$C$175,MATCH($P3,'Change page links'!$A$2:$A$175,0)),INDEX('Change page links'!$C$2:$C$175,MATCH($P3,'Change page links'!$A$2:$A$175,0))),"Not in the directory. Open the site and look under Account or Security"))</f>
        <v/>
      </c>
      <c r="F3" s="16" t="inlineStr">
        <is>
          <t>B</t>
        </is>
      </c>
      <c r="G3" s="15">
        <f>IF($F3="","",COUNTIF($F$2:$F$20,$F3))</f>
        <v/>
      </c>
      <c r="H3" s="16" t="n"/>
      <c r="I3" s="16" t="n"/>
      <c r="J3" s="16" t="n"/>
      <c r="K3" s="16" t="n"/>
      <c r="L3" s="15">
        <f>IF($C3="","",IF($J3="Yes",0,$N3))</f>
        <v/>
      </c>
      <c r="M3" s="15">
        <f>IF($C3="","",IF($J3="Yes","Done",RANK($L3,$L$2:$L$20,0)+COUNTIF($L$2:$L3,$L3)-1))</f>
        <v/>
      </c>
      <c r="N3" s="15">
        <f>IF($C3="","",(IF($A3=1,5,IF($A3=2,4,IF($A3=3,2,1))))*MAX(1,IF($F3="",1,COUNTIF($F$2:$F$20,$F3)))+IF($H3="No",2,0))</f>
        <v/>
      </c>
      <c r="O3" s="18" t="inlineStr"/>
      <c r="P3" s="15">
        <f>IF($C3="","",LEFT(SUBSTITUTE(SUBSTITUTE(SUBSTITUTE(LOWER(TRIM($C3)),"https://",""),"http://",""),"www.","")&amp;"/",FIND("/",SUBSTITUTE(SUBSTITUTE(SUBSTITUTE(LOWER(TRIM($C3)),"https://",""),"http://",""),"www.","")&amp;"/")-1))</f>
        <v/>
      </c>
    </row>
    <row r="4">
      <c r="A4" s="15">
        <f>IF($C4="","",IFERROR(INDEX('Change page links'!$D$2:$D$175,MATCH($P4,'Change page links'!$A$2:$A$175,0)),3))</f>
        <v/>
      </c>
      <c r="B4" s="15">
        <f>IF($A4="","",IF($A4=1,"Now",IF($A4=2,"Today",IF($A4=3,"This week","Delete, or leave"))))</f>
        <v/>
      </c>
      <c r="C4" s="16" t="inlineStr">
        <is>
          <t>paypal.com</t>
        </is>
      </c>
      <c r="D4" s="15">
        <f>IF($C4="","",IFERROR(INDEX('Change page links'!$B$2:$B$175,MATCH($P4,'Change page links'!$A$2:$A$175,0)),"Not in directory"))</f>
        <v/>
      </c>
      <c r="E4" s="17">
        <f>IF($C4="","",IFERROR(HYPERLINK(INDEX('Change page links'!$C$2:$C$175,MATCH($P4,'Change page links'!$A$2:$A$175,0)),INDEX('Change page links'!$C$2:$C$175,MATCH($P4,'Change page links'!$A$2:$A$175,0))),"Not in the directory. Open the site and look under Account or Security"))</f>
        <v/>
      </c>
      <c r="F4" s="16" t="inlineStr">
        <is>
          <t>A</t>
        </is>
      </c>
      <c r="G4" s="15">
        <f>IF($F4="","",COUNTIF($F$2:$F$20,$F4))</f>
        <v/>
      </c>
      <c r="H4" s="16" t="n"/>
      <c r="I4" s="16" t="n"/>
      <c r="J4" s="16" t="n"/>
      <c r="K4" s="16" t="n"/>
      <c r="L4" s="15">
        <f>IF($C4="","",IF($J4="Yes",0,$N4))</f>
        <v/>
      </c>
      <c r="M4" s="15">
        <f>IF($C4="","",IF($J4="Yes","Done",RANK($L4,$L$2:$L$20,0)+COUNTIF($L$2:$L4,$L4)-1))</f>
        <v/>
      </c>
      <c r="N4" s="15">
        <f>IF($C4="","",(IF($A4=1,5,IF($A4=2,4,IF($A4=3,2,1))))*MAX(1,IF($F4="",1,COUNTIF($F$2:$F$20,$F4)))+IF($H4="No",2,0))</f>
        <v/>
      </c>
      <c r="O4" s="18" t="inlineStr"/>
      <c r="P4" s="15">
        <f>IF($C4="","",LEFT(SUBSTITUTE(SUBSTITUTE(SUBSTITUTE(LOWER(TRIM($C4)),"https://",""),"http://",""),"www.","")&amp;"/",FIND("/",SUBSTITUTE(SUBSTITUTE(SUBSTITUTE(LOWER(TRIM($C4)),"https://",""),"http://",""),"www.","")&amp;"/")-1))</f>
        <v/>
      </c>
    </row>
    <row r="5">
      <c r="A5" s="15">
        <f>IF($C5="","",IFERROR(INDEX('Change page links'!$D$2:$D$175,MATCH($P5,'Change page links'!$A$2:$A$175,0)),3))</f>
        <v/>
      </c>
      <c r="B5" s="15">
        <f>IF($A5="","",IF($A5=1,"Now",IF($A5=2,"Today",IF($A5=3,"This week","Delete, or leave"))))</f>
        <v/>
      </c>
      <c r="C5" s="16" t="inlineStr">
        <is>
          <t>verizon.com</t>
        </is>
      </c>
      <c r="D5" s="15">
        <f>IF($C5="","",IFERROR(INDEX('Change page links'!$B$2:$B$175,MATCH($P5,'Change page links'!$A$2:$A$175,0)),"Not in directory"))</f>
        <v/>
      </c>
      <c r="E5" s="17">
        <f>IF($C5="","",IFERROR(HYPERLINK(INDEX('Change page links'!$C$2:$C$175,MATCH($P5,'Change page links'!$A$2:$A$175,0)),INDEX('Change page links'!$C$2:$C$175,MATCH($P5,'Change page links'!$A$2:$A$175,0))),"Not in the directory. Open the site and look under Account or Security"))</f>
        <v/>
      </c>
      <c r="F5" s="16" t="inlineStr">
        <is>
          <t>A</t>
        </is>
      </c>
      <c r="G5" s="15">
        <f>IF($F5="","",COUNTIF($F$2:$F$20,$F5))</f>
        <v/>
      </c>
      <c r="H5" s="16" t="n"/>
      <c r="I5" s="16" t="n"/>
      <c r="J5" s="16" t="n"/>
      <c r="K5" s="16" t="n"/>
      <c r="L5" s="15">
        <f>IF($C5="","",IF($J5="Yes",0,$N5))</f>
        <v/>
      </c>
      <c r="M5" s="15">
        <f>IF($C5="","",IF($J5="Yes","Done",RANK($L5,$L$2:$L$20,0)+COUNTIF($L$2:$L5,$L5)-1))</f>
        <v/>
      </c>
      <c r="N5" s="15">
        <f>IF($C5="","",(IF($A5=1,5,IF($A5=2,4,IF($A5=3,2,1))))*MAX(1,IF($F5="",1,COUNTIF($F$2:$F$20,$F5)))+IF($H5="No",2,0))</f>
        <v/>
      </c>
      <c r="O5" s="18" t="inlineStr"/>
      <c r="P5" s="15">
        <f>IF($C5="","",LEFT(SUBSTITUTE(SUBSTITUTE(SUBSTITUTE(LOWER(TRIM($C5)),"https://",""),"http://",""),"www.","")&amp;"/",FIND("/",SUBSTITUTE(SUBSTITUTE(SUBSTITUTE(LOWER(TRIM($C5)),"https://",""),"http://",""),"www.","")&amp;"/")-1))</f>
        <v/>
      </c>
    </row>
    <row r="6">
      <c r="A6" s="15">
        <f>IF($C6="","",IFERROR(INDEX('Change page links'!$D$2:$D$175,MATCH($P6,'Change page links'!$A$2:$A$175,0)),3))</f>
        <v/>
      </c>
      <c r="B6" s="15">
        <f>IF($A6="","",IF($A6=1,"Now",IF($A6=2,"Today",IF($A6=3,"This week","Delete, or leave"))))</f>
        <v/>
      </c>
      <c r="C6" s="16" t="inlineStr">
        <is>
          <t>netflix.com</t>
        </is>
      </c>
      <c r="D6" s="15">
        <f>IF($C6="","",IFERROR(INDEX('Change page links'!$B$2:$B$175,MATCH($P6,'Change page links'!$A$2:$A$175,0)),"Not in directory"))</f>
        <v/>
      </c>
      <c r="E6" s="17">
        <f>IF($C6="","",IFERROR(HYPERLINK(INDEX('Change page links'!$C$2:$C$175,MATCH($P6,'Change page links'!$A$2:$A$175,0)),INDEX('Change page links'!$C$2:$C$175,MATCH($P6,'Change page links'!$A$2:$A$175,0))),"Not in the directory. Open the site and look under Account or Security"))</f>
        <v/>
      </c>
      <c r="F6" s="16" t="inlineStr">
        <is>
          <t>A</t>
        </is>
      </c>
      <c r="G6" s="15">
        <f>IF($F6="","",COUNTIF($F$2:$F$20,$F6))</f>
        <v/>
      </c>
      <c r="H6" s="16" t="n"/>
      <c r="I6" s="16" t="n"/>
      <c r="J6" s="16" t="n"/>
      <c r="K6" s="16" t="n"/>
      <c r="L6" s="15">
        <f>IF($C6="","",IF($J6="Yes",0,$N6))</f>
        <v/>
      </c>
      <c r="M6" s="15">
        <f>IF($C6="","",IF($J6="Yes","Done",RANK($L6,$L$2:$L$20,0)+COUNTIF($L$2:$L6,$L6)-1))</f>
        <v/>
      </c>
      <c r="N6" s="15">
        <f>IF($C6="","",(IF($A6=1,5,IF($A6=2,4,IF($A6=3,2,1))))*MAX(1,IF($F6="",1,COUNTIF($F$2:$F$20,$F6)))+IF($H6="No",2,0))</f>
        <v/>
      </c>
      <c r="O6" s="18" t="inlineStr"/>
      <c r="P6" s="15">
        <f>IF($C6="","",LEFT(SUBSTITUTE(SUBSTITUTE(SUBSTITUTE(LOWER(TRIM($C6)),"https://",""),"http://",""),"www.","")&amp;"/",FIND("/",SUBSTITUTE(SUBSTITUTE(SUBSTITUTE(LOWER(TRIM($C6)),"https://",""),"http://",""),"www.","")&amp;"/")-1))</f>
        <v/>
      </c>
    </row>
    <row r="7">
      <c r="A7" s="15">
        <f>IF($C7="","",IFERROR(INDEX('Change page links'!$D$2:$D$175,MATCH($P7,'Change page links'!$A$2:$A$175,0)),3))</f>
        <v/>
      </c>
      <c r="B7" s="15">
        <f>IF($A7="","",IF($A7=1,"Now",IF($A7=2,"Today",IF($A7=3,"This week","Delete, or leave"))))</f>
        <v/>
      </c>
      <c r="C7" s="16" t="inlineStr">
        <is>
          <t>spotify.com</t>
        </is>
      </c>
      <c r="D7" s="15">
        <f>IF($C7="","",IFERROR(INDEX('Change page links'!$B$2:$B$175,MATCH($P7,'Change page links'!$A$2:$A$175,0)),"Not in directory"))</f>
        <v/>
      </c>
      <c r="E7" s="17">
        <f>IF($C7="","",IFERROR(HYPERLINK(INDEX('Change page links'!$C$2:$C$175,MATCH($P7,'Change page links'!$A$2:$A$175,0)),INDEX('Change page links'!$C$2:$C$175,MATCH($P7,'Change page links'!$A$2:$A$175,0))),"Not in the directory. Open the site and look under Account or Security"))</f>
        <v/>
      </c>
      <c r="F7" s="16" t="inlineStr">
        <is>
          <t>A</t>
        </is>
      </c>
      <c r="G7" s="15">
        <f>IF($F7="","",COUNTIF($F$2:$F$20,$F7))</f>
        <v/>
      </c>
      <c r="H7" s="16" t="n"/>
      <c r="I7" s="16" t="n"/>
      <c r="J7" s="16" t="n"/>
      <c r="K7" s="16" t="n"/>
      <c r="L7" s="15">
        <f>IF($C7="","",IF($J7="Yes",0,$N7))</f>
        <v/>
      </c>
      <c r="M7" s="15">
        <f>IF($C7="","",IF($J7="Yes","Done",RANK($L7,$L$2:$L$20,0)+COUNTIF($L$2:$L7,$L7)-1))</f>
        <v/>
      </c>
      <c r="N7" s="15">
        <f>IF($C7="","",(IF($A7=1,5,IF($A7=2,4,IF($A7=3,2,1))))*MAX(1,IF($F7="",1,COUNTIF($F$2:$F$20,$F7)))+IF($H7="No",2,0))</f>
        <v/>
      </c>
      <c r="O7" s="18" t="inlineStr"/>
      <c r="P7" s="15">
        <f>IF($C7="","",LEFT(SUBSTITUTE(SUBSTITUTE(SUBSTITUTE(LOWER(TRIM($C7)),"https://",""),"http://",""),"www.","")&amp;"/",FIND("/",SUBSTITUTE(SUBSTITUTE(SUBSTITUTE(LOWER(TRIM($C7)),"https://",""),"http://",""),"www.","")&amp;"/")-1))</f>
        <v/>
      </c>
    </row>
    <row r="8">
      <c r="A8" s="15">
        <f>IF($C8="","",IFERROR(INDEX('Change page links'!$D$2:$D$175,MATCH($P8,'Change page links'!$A$2:$A$175,0)),3))</f>
        <v/>
      </c>
      <c r="B8" s="15">
        <f>IF($A8="","",IF($A8=1,"Now",IF($A8=2,"Today",IF($A8=3,"This week","Delete, or leave"))))</f>
        <v/>
      </c>
      <c r="C8" s="16" t="inlineStr">
        <is>
          <t>dropbox.com</t>
        </is>
      </c>
      <c r="D8" s="15">
        <f>IF($C8="","",IFERROR(INDEX('Change page links'!$B$2:$B$175,MATCH($P8,'Change page links'!$A$2:$A$175,0)),"Not in directory"))</f>
        <v/>
      </c>
      <c r="E8" s="17">
        <f>IF($C8="","",IFERROR(HYPERLINK(INDEX('Change page links'!$C$2:$C$175,MATCH($P8,'Change page links'!$A$2:$A$175,0)),INDEX('Change page links'!$C$2:$C$175,MATCH($P8,'Change page links'!$A$2:$A$175,0))),"Not in the directory. Open the site and look under Account or Security"))</f>
        <v/>
      </c>
      <c r="F8" s="16" t="inlineStr">
        <is>
          <t>C</t>
        </is>
      </c>
      <c r="G8" s="15">
        <f>IF($F8="","",COUNTIF($F$2:$F$20,$F8))</f>
        <v/>
      </c>
      <c r="H8" s="16" t="n"/>
      <c r="I8" s="16" t="n"/>
      <c r="J8" s="16" t="n"/>
      <c r="K8" s="16" t="n"/>
      <c r="L8" s="15">
        <f>IF($C8="","",IF($J8="Yes",0,$N8))</f>
        <v/>
      </c>
      <c r="M8" s="15">
        <f>IF($C8="","",IF($J8="Yes","Done",RANK($L8,$L$2:$L$20,0)+COUNTIF($L$2:$L8,$L8)-1))</f>
        <v/>
      </c>
      <c r="N8" s="15">
        <f>IF($C8="","",(IF($A8=1,5,IF($A8=2,4,IF($A8=3,2,1))))*MAX(1,IF($F8="",1,COUNTIF($F$2:$F$20,$F8)))+IF($H8="No",2,0))</f>
        <v/>
      </c>
      <c r="O8" s="18" t="inlineStr"/>
      <c r="P8" s="15">
        <f>IF($C8="","",LEFT(SUBSTITUTE(SUBSTITUTE(SUBSTITUTE(LOWER(TRIM($C8)),"https://",""),"http://",""),"www.","")&amp;"/",FIND("/",SUBSTITUTE(SUBSTITUTE(SUBSTITUTE(LOWER(TRIM($C8)),"https://",""),"http://",""),"www.","")&amp;"/")-1))</f>
        <v/>
      </c>
    </row>
    <row r="9">
      <c r="A9" s="15">
        <f>IF($C9="","",IFERROR(INDEX('Change page links'!$D$2:$D$175,MATCH($P9,'Change page links'!$A$2:$A$175,0)),3))</f>
        <v/>
      </c>
      <c r="B9" s="15">
        <f>IF($A9="","",IF($A9=1,"Now",IF($A9=2,"Today",IF($A9=3,"This week","Delete, or leave"))))</f>
        <v/>
      </c>
      <c r="C9" s="16" t="inlineStr">
        <is>
          <t>linkedin.com</t>
        </is>
      </c>
      <c r="D9" s="15">
        <f>IF($C9="","",IFERROR(INDEX('Change page links'!$B$2:$B$175,MATCH($P9,'Change page links'!$A$2:$A$175,0)),"Not in directory"))</f>
        <v/>
      </c>
      <c r="E9" s="17">
        <f>IF($C9="","",IFERROR(HYPERLINK(INDEX('Change page links'!$C$2:$C$175,MATCH($P9,'Change page links'!$A$2:$A$175,0)),INDEX('Change page links'!$C$2:$C$175,MATCH($P9,'Change page links'!$A$2:$A$175,0))),"Not in the directory. Open the site and look under Account or Security"))</f>
        <v/>
      </c>
      <c r="F9" s="16" t="inlineStr">
        <is>
          <t>C</t>
        </is>
      </c>
      <c r="G9" s="15">
        <f>IF($F9="","",COUNTIF($F$2:$F$20,$F9))</f>
        <v/>
      </c>
      <c r="H9" s="16" t="n"/>
      <c r="I9" s="16" t="n"/>
      <c r="J9" s="16" t="n"/>
      <c r="K9" s="16" t="n"/>
      <c r="L9" s="15">
        <f>IF($C9="","",IF($J9="Yes",0,$N9))</f>
        <v/>
      </c>
      <c r="M9" s="15">
        <f>IF($C9="","",IF($J9="Yes","Done",RANK($L9,$L$2:$L$20,0)+COUNTIF($L$2:$L9,$L9)-1))</f>
        <v/>
      </c>
      <c r="N9" s="15">
        <f>IF($C9="","",(IF($A9=1,5,IF($A9=2,4,IF($A9=3,2,1))))*MAX(1,IF($F9="",1,COUNTIF($F$2:$F$20,$F9)))+IF($H9="No",2,0))</f>
        <v/>
      </c>
      <c r="O9" s="18" t="inlineStr"/>
      <c r="P9" s="15">
        <f>IF($C9="","",LEFT(SUBSTITUTE(SUBSTITUTE(SUBSTITUTE(LOWER(TRIM($C9)),"https://",""),"http://",""),"www.","")&amp;"/",FIND("/",SUBSTITUTE(SUBSTITUTE(SUBSTITUTE(LOWER(TRIM($C9)),"https://",""),"http://",""),"www.","")&amp;"/")-1))</f>
        <v/>
      </c>
    </row>
    <row r="10">
      <c r="A10" s="15">
        <f>IF($C10="","",IFERROR(INDEX('Change page links'!$D$2:$D$175,MATCH($P10,'Change page links'!$A$2:$A$175,0)),3))</f>
        <v/>
      </c>
      <c r="B10" s="15">
        <f>IF($A10="","",IF($A10=1,"Now",IF($A10=2,"Today",IF($A10=3,"This week","Delete, or leave"))))</f>
        <v/>
      </c>
      <c r="C10" s="16" t="inlineStr">
        <is>
          <t>ebay.com</t>
        </is>
      </c>
      <c r="D10" s="15">
        <f>IF($C10="","",IFERROR(INDEX('Change page links'!$B$2:$B$175,MATCH($P10,'Change page links'!$A$2:$A$175,0)),"Not in directory"))</f>
        <v/>
      </c>
      <c r="E10" s="17">
        <f>IF($C10="","",IFERROR(HYPERLINK(INDEX('Change page links'!$C$2:$C$175,MATCH($P10,'Change page links'!$A$2:$A$175,0)),INDEX('Change page links'!$C$2:$C$175,MATCH($P10,'Change page links'!$A$2:$A$175,0))),"Not in the directory. Open the site and look under Account or Security"))</f>
        <v/>
      </c>
      <c r="F10" s="16" t="inlineStr">
        <is>
          <t>D</t>
        </is>
      </c>
      <c r="G10" s="15">
        <f>IF($F10="","",COUNTIF($F$2:$F$20,$F10))</f>
        <v/>
      </c>
      <c r="H10" s="16" t="n"/>
      <c r="I10" s="16" t="n"/>
      <c r="J10" s="16" t="n"/>
      <c r="K10" s="16" t="n"/>
      <c r="L10" s="15">
        <f>IF($C10="","",IF($J10="Yes",0,$N10))</f>
        <v/>
      </c>
      <c r="M10" s="15">
        <f>IF($C10="","",IF($J10="Yes","Done",RANK($L10,$L$2:$L$20,0)+COUNTIF($L$2:$L10,$L10)-1))</f>
        <v/>
      </c>
      <c r="N10" s="15">
        <f>IF($C10="","",(IF($A10=1,5,IF($A10=2,4,IF($A10=3,2,1))))*MAX(1,IF($F10="",1,COUNTIF($F$2:$F$20,$F10)))+IF($H10="No",2,0))</f>
        <v/>
      </c>
      <c r="O10" s="18" t="inlineStr"/>
      <c r="P10" s="15">
        <f>IF($C10="","",LEFT(SUBSTITUTE(SUBSTITUTE(SUBSTITUTE(LOWER(TRIM($C10)),"https://",""),"http://",""),"www.","")&amp;"/",FIND("/",SUBSTITUTE(SUBSTITUTE(SUBSTITUTE(LOWER(TRIM($C10)),"https://",""),"http://",""),"www.","")&amp;"/")-1))</f>
        <v/>
      </c>
    </row>
    <row r="11">
      <c r="A11" s="15">
        <f>IF($C11="","",IFERROR(INDEX('Change page links'!$D$2:$D$175,MATCH($P11,'Change page links'!$A$2:$A$175,0)),3))</f>
        <v/>
      </c>
      <c r="B11" s="15">
        <f>IF($A11="","",IF($A11=1,"Now",IF($A11=2,"Today",IF($A11=3,"This week","Delete, or leave"))))</f>
        <v/>
      </c>
      <c r="C11" s="16" t="inlineStr">
        <is>
          <t>steampowered.com</t>
        </is>
      </c>
      <c r="D11" s="15">
        <f>IF($C11="","",IFERROR(INDEX('Change page links'!$B$2:$B$175,MATCH($P11,'Change page links'!$A$2:$A$175,0)),"Not in directory"))</f>
        <v/>
      </c>
      <c r="E11" s="17">
        <f>IF($C11="","",IFERROR(HYPERLINK(INDEX('Change page links'!$C$2:$C$175,MATCH($P11,'Change page links'!$A$2:$A$175,0)),INDEX('Change page links'!$C$2:$C$175,MATCH($P11,'Change page links'!$A$2:$A$175,0))),"Not in the directory. Open the site and look under Account or Security"))</f>
        <v/>
      </c>
      <c r="F11" s="16" t="inlineStr">
        <is>
          <t>D</t>
        </is>
      </c>
      <c r="G11" s="15">
        <f>IF($F11="","",COUNTIF($F$2:$F$20,$F11))</f>
        <v/>
      </c>
      <c r="H11" s="16" t="n"/>
      <c r="I11" s="16" t="n"/>
      <c r="J11" s="16" t="n"/>
      <c r="K11" s="16" t="n"/>
      <c r="L11" s="15">
        <f>IF($C11="","",IF($J11="Yes",0,$N11))</f>
        <v/>
      </c>
      <c r="M11" s="15">
        <f>IF($C11="","",IF($J11="Yes","Done",RANK($L11,$L$2:$L$20,0)+COUNTIF($L$2:$L11,$L11)-1))</f>
        <v/>
      </c>
      <c r="N11" s="15">
        <f>IF($C11="","",(IF($A11=1,5,IF($A11=2,4,IF($A11=3,2,1))))*MAX(1,IF($F11="",1,COUNTIF($F$2:$F$20,$F11)))+IF($H11="No",2,0))</f>
        <v/>
      </c>
      <c r="O11" s="18" t="inlineStr"/>
      <c r="P11" s="15">
        <f>IF($C11="","",LEFT(SUBSTITUTE(SUBSTITUTE(SUBSTITUTE(LOWER(TRIM($C11)),"https://",""),"http://",""),"www.","")&amp;"/",FIND("/",SUBSTITUTE(SUBSTITUTE(SUBSTITUTE(LOWER(TRIM($C11)),"https://",""),"http://",""),"www.","")&amp;"/")-1))</f>
        <v/>
      </c>
    </row>
    <row r="12">
      <c r="A12" s="15">
        <f>IF($C12="","",IFERROR(INDEX('Change page links'!$D$2:$D$175,MATCH($P12,'Change page links'!$A$2:$A$175,0)),3))</f>
        <v/>
      </c>
      <c r="B12" s="15">
        <f>IF($A12="","",IF($A12=1,"Now",IF($A12=2,"Today",IF($A12=3,"This week","Delete, or leave"))))</f>
        <v/>
      </c>
      <c r="C12" s="16" t="inlineStr">
        <is>
          <t>reddit.com</t>
        </is>
      </c>
      <c r="D12" s="15">
        <f>IF($C12="","",IFERROR(INDEX('Change page links'!$B$2:$B$175,MATCH($P12,'Change page links'!$A$2:$A$175,0)),"Not in directory"))</f>
        <v/>
      </c>
      <c r="E12" s="17">
        <f>IF($C12="","",IFERROR(HYPERLINK(INDEX('Change page links'!$C$2:$C$175,MATCH($P12,'Change page links'!$A$2:$A$175,0)),INDEX('Change page links'!$C$2:$C$175,MATCH($P12,'Change page links'!$A$2:$A$175,0))),"Not in the directory. Open the site and look under Account or Security"))</f>
        <v/>
      </c>
      <c r="F12" s="16" t="inlineStr">
        <is>
          <t>E</t>
        </is>
      </c>
      <c r="G12" s="15">
        <f>IF($F12="","",COUNTIF($F$2:$F$20,$F12))</f>
        <v/>
      </c>
      <c r="H12" s="16" t="n"/>
      <c r="I12" s="16" t="n"/>
      <c r="J12" s="16" t="n"/>
      <c r="K12" s="16" t="n"/>
      <c r="L12" s="15">
        <f>IF($C12="","",IF($J12="Yes",0,$N12))</f>
        <v/>
      </c>
      <c r="M12" s="15">
        <f>IF($C12="","",IF($J12="Yes","Done",RANK($L12,$L$2:$L$20,0)+COUNTIF($L$2:$L12,$L12)-1))</f>
        <v/>
      </c>
      <c r="N12" s="15">
        <f>IF($C12="","",(IF($A12=1,5,IF($A12=2,4,IF($A12=3,2,1))))*MAX(1,IF($F12="",1,COUNTIF($F$2:$F$20,$F12)))+IF($H12="No",2,0))</f>
        <v/>
      </c>
      <c r="O12" s="18" t="inlineStr"/>
      <c r="P12" s="15">
        <f>IF($C12="","",LEFT(SUBSTITUTE(SUBSTITUTE(SUBSTITUTE(LOWER(TRIM($C12)),"https://",""),"http://",""),"www.","")&amp;"/",FIND("/",SUBSTITUTE(SUBSTITUTE(SUBSTITUTE(LOWER(TRIM($C12)),"https://",""),"http://",""),"www.","")&amp;"/")-1))</f>
        <v/>
      </c>
    </row>
    <row r="13">
      <c r="A13" s="15">
        <f>IF($C13="","",IFERROR(INDEX('Change page links'!$D$2:$D$175,MATCH($P13,'Change page links'!$A$2:$A$175,0)),3))</f>
        <v/>
      </c>
      <c r="B13" s="15">
        <f>IF($A13="","",IF($A13=1,"Now",IF($A13=2,"Today",IF($A13=3,"This week","Delete, or leave"))))</f>
        <v/>
      </c>
      <c r="C13" s="16" t="inlineStr">
        <is>
          <t>myspace.com</t>
        </is>
      </c>
      <c r="D13" s="15">
        <f>IF($C13="","",IFERROR(INDEX('Change page links'!$B$2:$B$175,MATCH($P13,'Change page links'!$A$2:$A$175,0)),"Not in directory"))</f>
        <v/>
      </c>
      <c r="E13" s="17">
        <f>IF($C13="","",IFERROR(HYPERLINK(INDEX('Change page links'!$C$2:$C$175,MATCH($P13,'Change page links'!$A$2:$A$175,0)),INDEX('Change page links'!$C$2:$C$175,MATCH($P13,'Change page links'!$A$2:$A$175,0))),"Not in the directory. Open the site and look under Account or Security"))</f>
        <v/>
      </c>
      <c r="F13" s="16" t="inlineStr">
        <is>
          <t>E</t>
        </is>
      </c>
      <c r="G13" s="15">
        <f>IF($F13="","",COUNTIF($F$2:$F$20,$F13))</f>
        <v/>
      </c>
      <c r="H13" s="16" t="n"/>
      <c r="I13" s="16" t="n"/>
      <c r="J13" s="16" t="n"/>
      <c r="K13" s="16" t="n"/>
      <c r="L13" s="15">
        <f>IF($C13="","",IF($J13="Yes",0,$N13))</f>
        <v/>
      </c>
      <c r="M13" s="15">
        <f>IF($C13="","",IF($J13="Yes","Done",RANK($L13,$L$2:$L$20,0)+COUNTIF($L$2:$L13,$L13)-1))</f>
        <v/>
      </c>
      <c r="N13" s="15">
        <f>IF($C13="","",(IF($A13=1,5,IF($A13=2,4,IF($A13=3,2,1))))*MAX(1,IF($F13="",1,COUNTIF($F$2:$F$20,$F13)))+IF($H13="No",2,0))</f>
        <v/>
      </c>
      <c r="O13" s="18" t="inlineStr">
        <is>
          <t>Not in the directory, so it defaults to tier 3</t>
        </is>
      </c>
      <c r="P13" s="15">
        <f>IF($C13="","",LEFT(SUBSTITUTE(SUBSTITUTE(SUBSTITUTE(LOWER(TRIM($C13)),"https://",""),"http://",""),"www.","")&amp;"/",FIND("/",SUBSTITUTE(SUBSTITUTE(SUBSTITUTE(LOWER(TRIM($C13)),"https://",""),"http://",""),"www.","")&amp;"/")-1))</f>
        <v/>
      </c>
    </row>
    <row r="14">
      <c r="A14" s="15">
        <f>IF($C14="","",IFERROR(INDEX('Change page links'!$D$2:$D$175,MATCH($P14,'Change page links'!$A$2:$A$175,0)),3))</f>
        <v/>
      </c>
      <c r="B14" s="15">
        <f>IF($A14="","",IF($A14=1,"Now",IF($A14=2,"Today",IF($A14=3,"This week","Delete, or leave"))))</f>
        <v/>
      </c>
      <c r="C14" s="16" t="inlineStr"/>
      <c r="D14" s="15">
        <f>IF($C14="","",IFERROR(INDEX('Change page links'!$B$2:$B$175,MATCH($P14,'Change page links'!$A$2:$A$175,0)),"Not in directory"))</f>
        <v/>
      </c>
      <c r="E14" s="17">
        <f>IF($C14="","",IFERROR(HYPERLINK(INDEX('Change page links'!$C$2:$C$175,MATCH($P14,'Change page links'!$A$2:$A$175,0)),INDEX('Change page links'!$C$2:$C$175,MATCH($P14,'Change page links'!$A$2:$A$175,0))),"Not in the directory. Open the site and look under Account or Security"))</f>
        <v/>
      </c>
      <c r="F14" s="16" t="inlineStr"/>
      <c r="G14" s="15">
        <f>IF($F14="","",COUNTIF($F$2:$F$20,$F14))</f>
        <v/>
      </c>
      <c r="H14" s="16" t="n"/>
      <c r="I14" s="16" t="n"/>
      <c r="J14" s="16" t="n"/>
      <c r="K14" s="16" t="n"/>
      <c r="L14" s="15">
        <f>IF($C14="","",IF($J14="Yes",0,$N14))</f>
        <v/>
      </c>
      <c r="M14" s="15">
        <f>IF($C14="","",IF($J14="Yes","Done",RANK($L14,$L$2:$L$20,0)+COUNTIF($L$2:$L14,$L14)-1))</f>
        <v/>
      </c>
      <c r="N14" s="15">
        <f>IF($C14="","",(IF($A14=1,5,IF($A14=2,4,IF($A14=3,2,1))))*MAX(1,IF($F14="",1,COUNTIF($F$2:$F$20,$F14)))+IF($H14="No",2,0))</f>
        <v/>
      </c>
      <c r="O14" s="18" t="inlineStr"/>
      <c r="P14" s="15">
        <f>IF($C14="","",LEFT(SUBSTITUTE(SUBSTITUTE(SUBSTITUTE(LOWER(TRIM($C14)),"https://",""),"http://",""),"www.","")&amp;"/",FIND("/",SUBSTITUTE(SUBSTITUTE(SUBSTITUTE(LOWER(TRIM($C14)),"https://",""),"http://",""),"www.","")&amp;"/")-1))</f>
        <v/>
      </c>
    </row>
    <row r="15">
      <c r="A15" s="15">
        <f>IF($C15="","",IFERROR(INDEX('Change page links'!$D$2:$D$175,MATCH($P15,'Change page links'!$A$2:$A$175,0)),3))</f>
        <v/>
      </c>
      <c r="B15" s="15">
        <f>IF($A15="","",IF($A15=1,"Now",IF($A15=2,"Today",IF($A15=3,"This week","Delete, or leave"))))</f>
        <v/>
      </c>
      <c r="C15" s="16" t="inlineStr"/>
      <c r="D15" s="15">
        <f>IF($C15="","",IFERROR(INDEX('Change page links'!$B$2:$B$175,MATCH($P15,'Change page links'!$A$2:$A$175,0)),"Not in directory"))</f>
        <v/>
      </c>
      <c r="E15" s="17">
        <f>IF($C15="","",IFERROR(HYPERLINK(INDEX('Change page links'!$C$2:$C$175,MATCH($P15,'Change page links'!$A$2:$A$175,0)),INDEX('Change page links'!$C$2:$C$175,MATCH($P15,'Change page links'!$A$2:$A$175,0))),"Not in the directory. Open the site and look under Account or Security"))</f>
        <v/>
      </c>
      <c r="F15" s="16" t="inlineStr"/>
      <c r="G15" s="15">
        <f>IF($F15="","",COUNTIF($F$2:$F$20,$F15))</f>
        <v/>
      </c>
      <c r="H15" s="16" t="n"/>
      <c r="I15" s="16" t="n"/>
      <c r="J15" s="16" t="n"/>
      <c r="K15" s="16" t="n"/>
      <c r="L15" s="15">
        <f>IF($C15="","",IF($J15="Yes",0,$N15))</f>
        <v/>
      </c>
      <c r="M15" s="15">
        <f>IF($C15="","",IF($J15="Yes","Done",RANK($L15,$L$2:$L$20,0)+COUNTIF($L$2:$L15,$L15)-1))</f>
        <v/>
      </c>
      <c r="N15" s="15">
        <f>IF($C15="","",(IF($A15=1,5,IF($A15=2,4,IF($A15=3,2,1))))*MAX(1,IF($F15="",1,COUNTIF($F$2:$F$20,$F15)))+IF($H15="No",2,0))</f>
        <v/>
      </c>
      <c r="O15" s="18" t="inlineStr"/>
      <c r="P15" s="15">
        <f>IF($C15="","",LEFT(SUBSTITUTE(SUBSTITUTE(SUBSTITUTE(LOWER(TRIM($C15)),"https://",""),"http://",""),"www.","")&amp;"/",FIND("/",SUBSTITUTE(SUBSTITUTE(SUBSTITUTE(LOWER(TRIM($C15)),"https://",""),"http://",""),"www.","")&amp;"/")-1))</f>
        <v/>
      </c>
    </row>
    <row r="16">
      <c r="A16" s="15">
        <f>IF($C16="","",IFERROR(INDEX('Change page links'!$D$2:$D$175,MATCH($P16,'Change page links'!$A$2:$A$175,0)),3))</f>
        <v/>
      </c>
      <c r="B16" s="15">
        <f>IF($A16="","",IF($A16=1,"Now",IF($A16=2,"Today",IF($A16=3,"This week","Delete, or leave"))))</f>
        <v/>
      </c>
      <c r="C16" s="16" t="inlineStr"/>
      <c r="D16" s="15">
        <f>IF($C16="","",IFERROR(INDEX('Change page links'!$B$2:$B$175,MATCH($P16,'Change page links'!$A$2:$A$175,0)),"Not in directory"))</f>
        <v/>
      </c>
      <c r="E16" s="17">
        <f>IF($C16="","",IFERROR(HYPERLINK(INDEX('Change page links'!$C$2:$C$175,MATCH($P16,'Change page links'!$A$2:$A$175,0)),INDEX('Change page links'!$C$2:$C$175,MATCH($P16,'Change page links'!$A$2:$A$175,0))),"Not in the directory. Open the site and look under Account or Security"))</f>
        <v/>
      </c>
      <c r="F16" s="16" t="inlineStr"/>
      <c r="G16" s="15">
        <f>IF($F16="","",COUNTIF($F$2:$F$20,$F16))</f>
        <v/>
      </c>
      <c r="H16" s="16" t="n"/>
      <c r="I16" s="16" t="n"/>
      <c r="J16" s="16" t="n"/>
      <c r="K16" s="16" t="n"/>
      <c r="L16" s="15">
        <f>IF($C16="","",IF($J16="Yes",0,$N16))</f>
        <v/>
      </c>
      <c r="M16" s="15">
        <f>IF($C16="","",IF($J16="Yes","Done",RANK($L16,$L$2:$L$20,0)+COUNTIF($L$2:$L16,$L16)-1))</f>
        <v/>
      </c>
      <c r="N16" s="15">
        <f>IF($C16="","",(IF($A16=1,5,IF($A16=2,4,IF($A16=3,2,1))))*MAX(1,IF($F16="",1,COUNTIF($F$2:$F$20,$F16)))+IF($H16="No",2,0))</f>
        <v/>
      </c>
      <c r="O16" s="18" t="inlineStr"/>
      <c r="P16" s="15">
        <f>IF($C16="","",LEFT(SUBSTITUTE(SUBSTITUTE(SUBSTITUTE(LOWER(TRIM($C16)),"https://",""),"http://",""),"www.","")&amp;"/",FIND("/",SUBSTITUTE(SUBSTITUTE(SUBSTITUTE(LOWER(TRIM($C16)),"https://",""),"http://",""),"www.","")&amp;"/")-1))</f>
        <v/>
      </c>
    </row>
    <row r="17">
      <c r="A17" s="15">
        <f>IF($C17="","",IFERROR(INDEX('Change page links'!$D$2:$D$175,MATCH($P17,'Change page links'!$A$2:$A$175,0)),3))</f>
        <v/>
      </c>
      <c r="B17" s="15">
        <f>IF($A17="","",IF($A17=1,"Now",IF($A17=2,"Today",IF($A17=3,"This week","Delete, or leave"))))</f>
        <v/>
      </c>
      <c r="C17" s="16" t="inlineStr"/>
      <c r="D17" s="15">
        <f>IF($C17="","",IFERROR(INDEX('Change page links'!$B$2:$B$175,MATCH($P17,'Change page links'!$A$2:$A$175,0)),"Not in directory"))</f>
        <v/>
      </c>
      <c r="E17" s="17">
        <f>IF($C17="","",IFERROR(HYPERLINK(INDEX('Change page links'!$C$2:$C$175,MATCH($P17,'Change page links'!$A$2:$A$175,0)),INDEX('Change page links'!$C$2:$C$175,MATCH($P17,'Change page links'!$A$2:$A$175,0))),"Not in the directory. Open the site and look under Account or Security"))</f>
        <v/>
      </c>
      <c r="F17" s="16" t="inlineStr"/>
      <c r="G17" s="15">
        <f>IF($F17="","",COUNTIF($F$2:$F$20,$F17))</f>
        <v/>
      </c>
      <c r="H17" s="16" t="n"/>
      <c r="I17" s="16" t="n"/>
      <c r="J17" s="16" t="n"/>
      <c r="K17" s="16" t="n"/>
      <c r="L17" s="15">
        <f>IF($C17="","",IF($J17="Yes",0,$N17))</f>
        <v/>
      </c>
      <c r="M17" s="15">
        <f>IF($C17="","",IF($J17="Yes","Done",RANK($L17,$L$2:$L$20,0)+COUNTIF($L$2:$L17,$L17)-1))</f>
        <v/>
      </c>
      <c r="N17" s="15">
        <f>IF($C17="","",(IF($A17=1,5,IF($A17=2,4,IF($A17=3,2,1))))*MAX(1,IF($F17="",1,COUNTIF($F$2:$F$20,$F17)))+IF($H17="No",2,0))</f>
        <v/>
      </c>
      <c r="O17" s="18" t="inlineStr"/>
      <c r="P17" s="15">
        <f>IF($C17="","",LEFT(SUBSTITUTE(SUBSTITUTE(SUBSTITUTE(LOWER(TRIM($C17)),"https://",""),"http://",""),"www.","")&amp;"/",FIND("/",SUBSTITUTE(SUBSTITUTE(SUBSTITUTE(LOWER(TRIM($C17)),"https://",""),"http://",""),"www.","")&amp;"/")-1))</f>
        <v/>
      </c>
    </row>
    <row r="18">
      <c r="A18" s="15">
        <f>IF($C18="","",IFERROR(INDEX('Change page links'!$D$2:$D$175,MATCH($P18,'Change page links'!$A$2:$A$175,0)),3))</f>
        <v/>
      </c>
      <c r="B18" s="15">
        <f>IF($A18="","",IF($A18=1,"Now",IF($A18=2,"Today",IF($A18=3,"This week","Delete, or leave"))))</f>
        <v/>
      </c>
      <c r="C18" s="16" t="inlineStr"/>
      <c r="D18" s="15">
        <f>IF($C18="","",IFERROR(INDEX('Change page links'!$B$2:$B$175,MATCH($P18,'Change page links'!$A$2:$A$175,0)),"Not in directory"))</f>
        <v/>
      </c>
      <c r="E18" s="17">
        <f>IF($C18="","",IFERROR(HYPERLINK(INDEX('Change page links'!$C$2:$C$175,MATCH($P18,'Change page links'!$A$2:$A$175,0)),INDEX('Change page links'!$C$2:$C$175,MATCH($P18,'Change page links'!$A$2:$A$175,0))),"Not in the directory. Open the site and look under Account or Security"))</f>
        <v/>
      </c>
      <c r="F18" s="16" t="inlineStr"/>
      <c r="G18" s="15">
        <f>IF($F18="","",COUNTIF($F$2:$F$20,$F18))</f>
        <v/>
      </c>
      <c r="H18" s="16" t="n"/>
      <c r="I18" s="16" t="n"/>
      <c r="J18" s="16" t="n"/>
      <c r="K18" s="16" t="n"/>
      <c r="L18" s="15">
        <f>IF($C18="","",IF($J18="Yes",0,$N18))</f>
        <v/>
      </c>
      <c r="M18" s="15">
        <f>IF($C18="","",IF($J18="Yes","Done",RANK($L18,$L$2:$L$20,0)+COUNTIF($L$2:$L18,$L18)-1))</f>
        <v/>
      </c>
      <c r="N18" s="15">
        <f>IF($C18="","",(IF($A18=1,5,IF($A18=2,4,IF($A18=3,2,1))))*MAX(1,IF($F18="",1,COUNTIF($F$2:$F$20,$F18)))+IF($H18="No",2,0))</f>
        <v/>
      </c>
      <c r="O18" s="18" t="inlineStr"/>
      <c r="P18" s="15">
        <f>IF($C18="","",LEFT(SUBSTITUTE(SUBSTITUTE(SUBSTITUTE(LOWER(TRIM($C18)),"https://",""),"http://",""),"www.","")&amp;"/",FIND("/",SUBSTITUTE(SUBSTITUTE(SUBSTITUTE(LOWER(TRIM($C18)),"https://",""),"http://",""),"www.","")&amp;"/")-1))</f>
        <v/>
      </c>
    </row>
    <row r="19">
      <c r="A19" s="15">
        <f>IF($C19="","",IFERROR(INDEX('Change page links'!$D$2:$D$175,MATCH($P19,'Change page links'!$A$2:$A$175,0)),3))</f>
        <v/>
      </c>
      <c r="B19" s="15">
        <f>IF($A19="","",IF($A19=1,"Now",IF($A19=2,"Today",IF($A19=3,"This week","Delete, or leave"))))</f>
        <v/>
      </c>
      <c r="C19" s="16" t="inlineStr"/>
      <c r="D19" s="15">
        <f>IF($C19="","",IFERROR(INDEX('Change page links'!$B$2:$B$175,MATCH($P19,'Change page links'!$A$2:$A$175,0)),"Not in directory"))</f>
        <v/>
      </c>
      <c r="E19" s="17">
        <f>IF($C19="","",IFERROR(HYPERLINK(INDEX('Change page links'!$C$2:$C$175,MATCH($P19,'Change page links'!$A$2:$A$175,0)),INDEX('Change page links'!$C$2:$C$175,MATCH($P19,'Change page links'!$A$2:$A$175,0))),"Not in the directory. Open the site and look under Account or Security"))</f>
        <v/>
      </c>
      <c r="F19" s="16" t="inlineStr"/>
      <c r="G19" s="15">
        <f>IF($F19="","",COUNTIF($F$2:$F$20,$F19))</f>
        <v/>
      </c>
      <c r="H19" s="16" t="n"/>
      <c r="I19" s="16" t="n"/>
      <c r="J19" s="16" t="n"/>
      <c r="K19" s="16" t="n"/>
      <c r="L19" s="15">
        <f>IF($C19="","",IF($J19="Yes",0,$N19))</f>
        <v/>
      </c>
      <c r="M19" s="15">
        <f>IF($C19="","",IF($J19="Yes","Done",RANK($L19,$L$2:$L$20,0)+COUNTIF($L$2:$L19,$L19)-1))</f>
        <v/>
      </c>
      <c r="N19" s="15">
        <f>IF($C19="","",(IF($A19=1,5,IF($A19=2,4,IF($A19=3,2,1))))*MAX(1,IF($F19="",1,COUNTIF($F$2:$F$20,$F19)))+IF($H19="No",2,0))</f>
        <v/>
      </c>
      <c r="O19" s="18" t="inlineStr"/>
      <c r="P19" s="15">
        <f>IF($C19="","",LEFT(SUBSTITUTE(SUBSTITUTE(SUBSTITUTE(LOWER(TRIM($C19)),"https://",""),"http://",""),"www.","")&amp;"/",FIND("/",SUBSTITUTE(SUBSTITUTE(SUBSTITUTE(LOWER(TRIM($C19)),"https://",""),"http://",""),"www.","")&amp;"/")-1))</f>
        <v/>
      </c>
    </row>
    <row r="20">
      <c r="A20" s="15">
        <f>IF($C20="","",IFERROR(INDEX('Change page links'!$D$2:$D$175,MATCH($P20,'Change page links'!$A$2:$A$175,0)),3))</f>
        <v/>
      </c>
      <c r="B20" s="15">
        <f>IF($A20="","",IF($A20=1,"Now",IF($A20=2,"Today",IF($A20=3,"This week","Delete, or leave"))))</f>
        <v/>
      </c>
      <c r="C20" s="16" t="inlineStr"/>
      <c r="D20" s="15">
        <f>IF($C20="","",IFERROR(INDEX('Change page links'!$B$2:$B$175,MATCH($P20,'Change page links'!$A$2:$A$175,0)),"Not in directory"))</f>
        <v/>
      </c>
      <c r="E20" s="17">
        <f>IF($C20="","",IFERROR(HYPERLINK(INDEX('Change page links'!$C$2:$C$175,MATCH($P20,'Change page links'!$A$2:$A$175,0)),INDEX('Change page links'!$C$2:$C$175,MATCH($P20,'Change page links'!$A$2:$A$175,0))),"Not in the directory. Open the site and look under Account or Security"))</f>
        <v/>
      </c>
      <c r="F20" s="16" t="inlineStr"/>
      <c r="G20" s="15">
        <f>IF($F20="","",COUNTIF($F$2:$F$20,$F20))</f>
        <v/>
      </c>
      <c r="H20" s="16" t="n"/>
      <c r="I20" s="16" t="n"/>
      <c r="J20" s="16" t="n"/>
      <c r="K20" s="16" t="n"/>
      <c r="L20" s="15">
        <f>IF($C20="","",IF($J20="Yes",0,$N20))</f>
        <v/>
      </c>
      <c r="M20" s="15">
        <f>IF($C20="","",IF($J20="Yes","Done",RANK($L20,$L$2:$L$20,0)+COUNTIF($L$2:$L20,$L20)-1))</f>
        <v/>
      </c>
      <c r="N20" s="15">
        <f>IF($C20="","",(IF($A20=1,5,IF($A20=2,4,IF($A20=3,2,1))))*MAX(1,IF($F20="",1,COUNTIF($F$2:$F$20,$F20)))+IF($H20="No",2,0))</f>
        <v/>
      </c>
      <c r="O20" s="18" t="inlineStr"/>
      <c r="P20" s="15">
        <f>IF($C20="","",LEFT(SUBSTITUTE(SUBSTITUTE(SUBSTITUTE(LOWER(TRIM($C20)),"https://",""),"http://",""),"www.","")&amp;"/",FIND("/",SUBSTITUTE(SUBSTITUTE(SUBSTITUTE(LOWER(TRIM($C20)),"https://",""),"http://",""),"www.","")&amp;"/")-1))</f>
        <v/>
      </c>
    </row>
    <row r="22">
      <c r="A22" s="19" t="inlineStr">
        <is>
          <t>An illustration, not your data. Twelve accounts, five password groups. Group A sits on five accounts, so one leak reaches five, and the fix order follows from that rather than from gut feel.</t>
        </is>
      </c>
    </row>
  </sheetData>
  <autoFilter ref="A1:O20"/>
  <conditionalFormatting sqref="A2:O20">
    <cfRule type="expression" priority="1" dxfId="0">
      <formula>$J2="Yes"</formula>
    </cfRule>
    <cfRule type="expression" priority="2" dxfId="1">
      <formula>AND($A2=1,$J2&lt;&gt;"Yes",$C2&lt;&gt;"")</formula>
    </cfRule>
  </conditionalFormatting>
  <dataValidations count="1">
    <dataValidation sqref="H2:J2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7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88" customWidth="1" min="3" max="3"/>
    <col width="12" customWidth="1" min="4" max="4"/>
  </cols>
  <sheetData>
    <row r="1">
      <c r="A1" s="20" t="inlineStr">
        <is>
          <t>Domain</t>
        </is>
      </c>
      <c r="B1" s="20" t="inlineStr">
        <is>
          <t>Category</t>
        </is>
      </c>
      <c r="C1" s="20" t="inlineStr">
        <is>
          <t>Change page URL</t>
        </is>
      </c>
      <c r="D1" s="20" t="inlineStr">
        <is>
          <t>Default tier</t>
        </is>
      </c>
    </row>
    <row r="2">
      <c r="A2" s="21" t="inlineStr">
        <is>
          <t>alliantcreditunion.com</t>
        </is>
      </c>
      <c r="B2" s="21" t="inlineStr">
        <is>
          <t>Banking</t>
        </is>
      </c>
      <c r="C2" s="22" t="inlineStr">
        <is>
          <t>https://www.alliantcreditunion.com/OnlineBanking/Settings/AccessAndSecurity/ChangePassword.aspx</t>
        </is>
      </c>
      <c r="D2" s="21" t="n">
        <v>2</v>
      </c>
    </row>
    <row r="3">
      <c r="A3" s="21" t="inlineStr">
        <is>
          <t>americanexpress.com</t>
        </is>
      </c>
      <c r="B3" s="21" t="inlineStr">
        <is>
          <t>Banking</t>
        </is>
      </c>
      <c r="C3" s="22" t="inlineStr">
        <is>
          <t>https://www.americanexpress.com/en-us/account/password/manage</t>
        </is>
      </c>
      <c r="D3" s="21" t="n">
        <v>2</v>
      </c>
    </row>
    <row r="4">
      <c r="A4" s="21" t="inlineStr">
        <is>
          <t>bankofamerica.com</t>
        </is>
      </c>
      <c r="B4" s="21" t="inlineStr">
        <is>
          <t>Banking</t>
        </is>
      </c>
      <c r="C4" s="22" t="inlineStr">
        <is>
          <t>https://secure.bankofamerica.com/auth/security-center/main/?activity=changePasscode</t>
        </is>
      </c>
      <c r="D4" s="21" t="n">
        <v>2</v>
      </c>
    </row>
    <row r="5">
      <c r="A5" s="21" t="inlineStr">
        <is>
          <t>capitalone.com</t>
        </is>
      </c>
      <c r="B5" s="21" t="inlineStr">
        <is>
          <t>Banking</t>
        </is>
      </c>
      <c r="C5" s="22" t="inlineStr">
        <is>
          <t>https://myaccounts.capitalone.com/Security/changePassword</t>
        </is>
      </c>
      <c r="D5" s="21" t="n">
        <v>2</v>
      </c>
    </row>
    <row r="6">
      <c r="A6" s="21" t="inlineStr">
        <is>
          <t>chase.com</t>
        </is>
      </c>
      <c r="B6" s="21" t="inlineStr">
        <is>
          <t>Banking</t>
        </is>
      </c>
      <c r="C6" s="22" t="inlineStr">
        <is>
          <t>https://secure07ea.chase.com/web/auth/dashboard#/dashboard/myProfileSignInSecurity/resetPassword/resetPassword</t>
        </is>
      </c>
      <c r="D6" s="21" t="n">
        <v>2</v>
      </c>
    </row>
    <row r="7">
      <c r="A7" s="21" t="inlineStr">
        <is>
          <t>citi.com</t>
        </is>
      </c>
      <c r="B7" s="21" t="inlineStr">
        <is>
          <t>Banking</t>
        </is>
      </c>
      <c r="C7" s="22" t="inlineStr">
        <is>
          <t>https://online.citi.com/US/ag/profile-update/change-password</t>
        </is>
      </c>
      <c r="D7" s="21" t="n">
        <v>2</v>
      </c>
    </row>
    <row r="8">
      <c r="A8" s="21" t="inlineStr">
        <is>
          <t>discover.com</t>
        </is>
      </c>
      <c r="B8" s="21" t="inlineStr">
        <is>
          <t>Banking</t>
        </is>
      </c>
      <c r="C8" s="22" t="inlineStr">
        <is>
          <t>https://card.discover.com/cardmembersvcs/personalprofile/pp/UpdateDetails?ICMPGN=MYPROFILE_USERID_PASSWORD_TXT</t>
        </is>
      </c>
      <c r="D8" s="21" t="n">
        <v>2</v>
      </c>
    </row>
    <row r="9">
      <c r="A9" s="21" t="inlineStr">
        <is>
          <t>etrade.com</t>
        </is>
      </c>
      <c r="B9" s="21" t="inlineStr">
        <is>
          <t>Banking</t>
        </is>
      </c>
      <c r="C9" s="22" t="inlineStr">
        <is>
          <t>https://us.etrade.com/etx/pxy/security-settings/change-password/page</t>
        </is>
      </c>
      <c r="D9" s="21" t="n">
        <v>2</v>
      </c>
    </row>
    <row r="10">
      <c r="A10" s="21" t="inlineStr">
        <is>
          <t>fidelity.com</t>
        </is>
      </c>
      <c r="B10" s="21" t="inlineStr">
        <is>
          <t>Banking</t>
        </is>
      </c>
      <c r="C10" s="22" t="inlineStr">
        <is>
          <t>https://fps.fidelity.com/ftgw/Fps/Fidelity/RtlCust/ChangePIN/Init</t>
        </is>
      </c>
      <c r="D10" s="21" t="n">
        <v>2</v>
      </c>
    </row>
    <row r="11">
      <c r="A11" s="21" t="inlineStr">
        <is>
          <t>robinhood.com</t>
        </is>
      </c>
      <c r="B11" s="21" t="inlineStr">
        <is>
          <t>Banking</t>
        </is>
      </c>
      <c r="C11" s="22" t="inlineStr">
        <is>
          <t>https://robinhood.com/account/settings/security</t>
        </is>
      </c>
      <c r="D11" s="21" t="n">
        <v>2</v>
      </c>
    </row>
    <row r="12">
      <c r="A12" s="21" t="inlineStr">
        <is>
          <t>usaa.com</t>
        </is>
      </c>
      <c r="B12" s="21" t="inlineStr">
        <is>
          <t>Banking</t>
        </is>
      </c>
      <c r="C12" s="22" t="inlineStr">
        <is>
          <t>https://www.usaa.com/inet/ent_auth_password/pages/ChangePasswordPage</t>
        </is>
      </c>
      <c r="D12" s="21" t="n">
        <v>2</v>
      </c>
    </row>
    <row r="13">
      <c r="A13" s="21" t="inlineStr">
        <is>
          <t>vanguard.com</t>
        </is>
      </c>
      <c r="B13" s="21" t="inlineStr">
        <is>
          <t>Banking</t>
        </is>
      </c>
      <c r="C13" s="22" t="inlineStr">
        <is>
          <t>https://security-settings.web.vanguard.com/username-password</t>
        </is>
      </c>
      <c r="D13" s="21" t="n">
        <v>2</v>
      </c>
    </row>
    <row r="14">
      <c r="A14" s="21" t="inlineStr">
        <is>
          <t>wealthsimple.com</t>
        </is>
      </c>
      <c r="B14" s="21" t="inlineStr">
        <is>
          <t>Banking</t>
        </is>
      </c>
      <c r="C14" s="22" t="inlineStr">
        <is>
          <t>https://my.wealthsimple.com/app/settings/security</t>
        </is>
      </c>
      <c r="D14" s="21" t="n">
        <v>2</v>
      </c>
    </row>
    <row r="15">
      <c r="A15" s="21" t="inlineStr">
        <is>
          <t>adobe.com</t>
        </is>
      </c>
      <c r="B15" s="21" t="inlineStr">
        <is>
          <t>Cloud/Dev</t>
        </is>
      </c>
      <c r="C15" s="22" t="inlineStr">
        <is>
          <t>https://account.adobe.com/security</t>
        </is>
      </c>
      <c r="D15" s="21" t="n">
        <v>3</v>
      </c>
    </row>
    <row r="16">
      <c r="A16" s="21" t="inlineStr">
        <is>
          <t>amazonaws.com</t>
        </is>
      </c>
      <c r="B16" s="21" t="inlineStr">
        <is>
          <t>Cloud/Dev</t>
        </is>
      </c>
      <c r="C16" s="22" t="inlineStr">
        <is>
          <t>https://console.aws.amazon.com/iam/home#/security_credentials</t>
        </is>
      </c>
      <c r="D16" s="21" t="n">
        <v>3</v>
      </c>
    </row>
    <row r="17">
      <c r="A17" s="21" t="inlineStr">
        <is>
          <t>archive.org</t>
        </is>
      </c>
      <c r="B17" s="21" t="inlineStr">
        <is>
          <t>Cloud/Dev</t>
        </is>
      </c>
      <c r="C17" s="22" t="inlineStr">
        <is>
          <t>https://archive.org/account/index.php?settings=1</t>
        </is>
      </c>
      <c r="D17" s="21" t="n">
        <v>3</v>
      </c>
    </row>
    <row r="18">
      <c r="A18" s="21" t="inlineStr">
        <is>
          <t>atlassian.com</t>
        </is>
      </c>
      <c r="B18" s="21" t="inlineStr">
        <is>
          <t>Cloud/Dev</t>
        </is>
      </c>
      <c r="C18" s="22" t="inlineStr">
        <is>
          <t>https://id.atlassian.com/manage-profile/security</t>
        </is>
      </c>
      <c r="D18" s="21" t="n">
        <v>3</v>
      </c>
    </row>
    <row r="19">
      <c r="A19" s="21" t="inlineStr">
        <is>
          <t>box.com</t>
        </is>
      </c>
      <c r="B19" s="21" t="inlineStr">
        <is>
          <t>Cloud/Dev</t>
        </is>
      </c>
      <c r="C19" s="22" t="inlineStr">
        <is>
          <t>https://app.box.com/account</t>
        </is>
      </c>
      <c r="D19" s="21" t="n">
        <v>3</v>
      </c>
    </row>
    <row r="20">
      <c r="A20" s="21" t="inlineStr">
        <is>
          <t>canva.com</t>
        </is>
      </c>
      <c r="B20" s="21" t="inlineStr">
        <is>
          <t>Cloud/Dev</t>
        </is>
      </c>
      <c r="C20" s="22" t="inlineStr">
        <is>
          <t>https://www.canva.com/login?redirect=%2Fsettings%2Flogin-and-security</t>
        </is>
      </c>
      <c r="D20" s="21" t="n">
        <v>3</v>
      </c>
    </row>
    <row r="21">
      <c r="A21" s="21" t="inlineStr">
        <is>
          <t>cloudflare.com</t>
        </is>
      </c>
      <c r="B21" s="21" t="inlineStr">
        <is>
          <t>Cloud/Dev</t>
        </is>
      </c>
      <c r="C21" s="22" t="inlineStr">
        <is>
          <t>https://dash.cloudflare.com/profile/authentication</t>
        </is>
      </c>
      <c r="D21" s="21" t="n">
        <v>3</v>
      </c>
    </row>
    <row r="22">
      <c r="A22" s="21" t="inlineStr">
        <is>
          <t>digitalocean.com</t>
        </is>
      </c>
      <c r="B22" s="21" t="inlineStr">
        <is>
          <t>Cloud/Dev</t>
        </is>
      </c>
      <c r="C22" s="22" t="inlineStr">
        <is>
          <t>https://cloud.digitalocean.com/settings/security</t>
        </is>
      </c>
      <c r="D22" s="21" t="n">
        <v>3</v>
      </c>
    </row>
    <row r="23">
      <c r="A23" s="21" t="inlineStr">
        <is>
          <t>docusign.com</t>
        </is>
      </c>
      <c r="B23" s="21" t="inlineStr">
        <is>
          <t>Cloud/Dev</t>
        </is>
      </c>
      <c r="C23" s="22" t="inlineStr">
        <is>
          <t>https://account.docusign.com/me/changepassword</t>
        </is>
      </c>
      <c r="D23" s="21" t="n">
        <v>3</v>
      </c>
    </row>
    <row r="24">
      <c r="A24" s="21" t="inlineStr">
        <is>
          <t>dropbox.com</t>
        </is>
      </c>
      <c r="B24" s="21" t="inlineStr">
        <is>
          <t>Cloud/Dev</t>
        </is>
      </c>
      <c r="C24" s="22" t="inlineStr">
        <is>
          <t>https://www.dropbox.com/account/security</t>
        </is>
      </c>
      <c r="D24" s="21" t="n">
        <v>3</v>
      </c>
    </row>
    <row r="25">
      <c r="A25" s="21" t="inlineStr">
        <is>
          <t>github.com</t>
        </is>
      </c>
      <c r="B25" s="21" t="inlineStr">
        <is>
          <t>Cloud/Dev</t>
        </is>
      </c>
      <c r="C25" s="22" t="inlineStr">
        <is>
          <t>https://github.com/settings/security</t>
        </is>
      </c>
      <c r="D25" s="21" t="n">
        <v>3</v>
      </c>
    </row>
    <row r="26">
      <c r="A26" s="21" t="inlineStr">
        <is>
          <t>godaddy.com</t>
        </is>
      </c>
      <c r="B26" s="21" t="inlineStr">
        <is>
          <t>Cloud/Dev</t>
        </is>
      </c>
      <c r="C26" s="22" t="inlineStr">
        <is>
          <t>https://sso.godaddy.com/security/password</t>
        </is>
      </c>
      <c r="D26" s="21" t="n">
        <v>3</v>
      </c>
    </row>
    <row r="27">
      <c r="A27" s="21" t="inlineStr">
        <is>
          <t>heroku.com</t>
        </is>
      </c>
      <c r="B27" s="21" t="inlineStr">
        <is>
          <t>Cloud/Dev</t>
        </is>
      </c>
      <c r="C27" s="22" t="inlineStr">
        <is>
          <t>https://dashboard.heroku.com/account</t>
        </is>
      </c>
      <c r="D27" s="21" t="n">
        <v>3</v>
      </c>
    </row>
    <row r="28">
      <c r="A28" s="21" t="inlineStr">
        <is>
          <t>imgur.com</t>
        </is>
      </c>
      <c r="B28" s="21" t="inlineStr">
        <is>
          <t>Cloud/Dev</t>
        </is>
      </c>
      <c r="C28" s="22" t="inlineStr">
        <is>
          <t>https://imgur.com/account/settings/password</t>
        </is>
      </c>
      <c r="D28" s="21" t="n">
        <v>3</v>
      </c>
    </row>
    <row r="29">
      <c r="A29" s="21" t="inlineStr">
        <is>
          <t>intuit.com</t>
        </is>
      </c>
      <c r="B29" s="21" t="inlineStr">
        <is>
          <t>Cloud/Dev</t>
        </is>
      </c>
      <c r="C29" s="22" t="inlineStr">
        <is>
          <t>https://accounts.intuit.com/app/account-manager/security/password</t>
        </is>
      </c>
      <c r="D29" s="21" t="n">
        <v>3</v>
      </c>
    </row>
    <row r="30">
      <c r="A30" s="21" t="inlineStr">
        <is>
          <t>kickstarter.com</t>
        </is>
      </c>
      <c r="B30" s="21" t="inlineStr">
        <is>
          <t>Cloud/Dev</t>
        </is>
      </c>
      <c r="C30" s="22" t="inlineStr">
        <is>
          <t>https://www.kickstarter.com/settings/account</t>
        </is>
      </c>
      <c r="D30" s="21" t="n">
        <v>3</v>
      </c>
    </row>
    <row r="31">
      <c r="A31" s="21" t="inlineStr">
        <is>
          <t>linode.com</t>
        </is>
      </c>
      <c r="B31" s="21" t="inlineStr">
        <is>
          <t>Cloud/Dev</t>
        </is>
      </c>
      <c r="C31" s="22" t="inlineStr">
        <is>
          <t>https://cloud.linode.com/profile/auth</t>
        </is>
      </c>
      <c r="D31" s="21" t="n">
        <v>3</v>
      </c>
    </row>
    <row r="32">
      <c r="A32" s="21" t="inlineStr">
        <is>
          <t>namecheap.com</t>
        </is>
      </c>
      <c r="B32" s="21" t="inlineStr">
        <is>
          <t>Cloud/Dev</t>
        </is>
      </c>
      <c r="C32" s="22" t="inlineStr">
        <is>
          <t>https://ap.www.namecheap.com/settings/security</t>
        </is>
      </c>
      <c r="D32" s="21" t="n">
        <v>3</v>
      </c>
    </row>
    <row r="33">
      <c r="A33" s="21" t="inlineStr">
        <is>
          <t>okta.com</t>
        </is>
      </c>
      <c r="B33" s="21" t="inlineStr">
        <is>
          <t>Cloud/Dev</t>
        </is>
      </c>
      <c r="C33" s="22" t="inlineStr">
        <is>
          <t>https://my.okta.com/signin/password-reset</t>
        </is>
      </c>
      <c r="D33" s="21" t="n">
        <v>3</v>
      </c>
    </row>
    <row r="34">
      <c r="A34" s="21" t="inlineStr">
        <is>
          <t>patreon.com</t>
        </is>
      </c>
      <c r="B34" s="21" t="inlineStr">
        <is>
          <t>Cloud/Dev</t>
        </is>
      </c>
      <c r="C34" s="22" t="inlineStr">
        <is>
          <t>https://www.patreon.com/settings/account</t>
        </is>
      </c>
      <c r="D34" s="21" t="n">
        <v>3</v>
      </c>
    </row>
    <row r="35">
      <c r="A35" s="21" t="inlineStr">
        <is>
          <t>squarespace.com</t>
        </is>
      </c>
      <c r="B35" s="21" t="inlineStr">
        <is>
          <t>Cloud/Dev</t>
        </is>
      </c>
      <c r="C35" s="22" t="inlineStr">
        <is>
          <t>https://account.squarespace.com/settings/security/password</t>
        </is>
      </c>
      <c r="D35" s="21" t="n">
        <v>3</v>
      </c>
    </row>
    <row r="36">
      <c r="A36" s="21" t="inlineStr">
        <is>
          <t>stackoverflow.com</t>
        </is>
      </c>
      <c r="B36" s="21" t="inlineStr">
        <is>
          <t>Cloud/Dev</t>
        </is>
      </c>
      <c r="C36" s="22" t="inlineStr">
        <is>
          <t>https://stackoverflow.com/users/account-recovery</t>
        </is>
      </c>
      <c r="D36" s="21" t="n">
        <v>3</v>
      </c>
    </row>
    <row r="37">
      <c r="A37" s="21" t="inlineStr">
        <is>
          <t>twilio.com</t>
        </is>
      </c>
      <c r="B37" s="21" t="inlineStr">
        <is>
          <t>Cloud/Dev</t>
        </is>
      </c>
      <c r="C37" s="22" t="inlineStr">
        <is>
          <t>https://www.twilio.com/console/user/settings</t>
        </is>
      </c>
      <c r="D37" s="21" t="n">
        <v>3</v>
      </c>
    </row>
    <row r="38">
      <c r="A38" s="21" t="inlineStr">
        <is>
          <t>wordpress.com</t>
        </is>
      </c>
      <c r="B38" s="21" t="inlineStr">
        <is>
          <t>Cloud/Dev</t>
        </is>
      </c>
      <c r="C38" s="22" t="inlineStr">
        <is>
          <t>https://wordpress.com/me/security/password</t>
        </is>
      </c>
      <c r="D38" s="21" t="n">
        <v>3</v>
      </c>
    </row>
    <row r="39">
      <c r="A39" s="21" t="inlineStr">
        <is>
          <t>zoom.us</t>
        </is>
      </c>
      <c r="B39" s="21" t="inlineStr">
        <is>
          <t>Cloud/Dev</t>
        </is>
      </c>
      <c r="C39" s="22" t="inlineStr">
        <is>
          <t>https://zoom.us/profile</t>
        </is>
      </c>
      <c r="D39" s="21" t="n">
        <v>3</v>
      </c>
    </row>
    <row r="40">
      <c r="A40" s="21" t="inlineStr">
        <is>
          <t>creditkarma.com</t>
        </is>
      </c>
      <c r="B40" s="21" t="inlineStr">
        <is>
          <t>Credit</t>
        </is>
      </c>
      <c r="C40" s="22" t="inlineStr">
        <is>
          <t>https://www.creditkarma.com/profile/security/change-password</t>
        </is>
      </c>
      <c r="D40" s="21" t="n">
        <v>2</v>
      </c>
    </row>
    <row r="41">
      <c r="A41" s="21" t="inlineStr">
        <is>
          <t>experian.com</t>
        </is>
      </c>
      <c r="B41" s="21" t="inlineStr">
        <is>
          <t>Credit</t>
        </is>
      </c>
      <c r="C41" s="22" t="inlineStr">
        <is>
          <t>https://usa.experian.com/member/ngx-profile/account-info</t>
        </is>
      </c>
      <c r="D41" s="21" t="n">
        <v>2</v>
      </c>
    </row>
    <row r="42">
      <c r="A42" s="21" t="inlineStr">
        <is>
          <t>aol.com</t>
        </is>
      </c>
      <c r="B42" s="21" t="inlineStr">
        <is>
          <t>Email</t>
        </is>
      </c>
      <c r="C42" s="22" t="inlineStr">
        <is>
          <t>https://login.aol.com/account/change-password</t>
        </is>
      </c>
      <c r="D42" s="21" t="n">
        <v>1</v>
      </c>
    </row>
    <row r="43">
      <c r="A43" s="21" t="inlineStr">
        <is>
          <t>apple.com</t>
        </is>
      </c>
      <c r="B43" s="21" t="inlineStr">
        <is>
          <t>Email</t>
        </is>
      </c>
      <c r="C43" s="22" t="inlineStr">
        <is>
          <t>https://appleid.apple.com/account/manage</t>
        </is>
      </c>
      <c r="D43" s="21" t="n">
        <v>1</v>
      </c>
    </row>
    <row r="44">
      <c r="A44" s="21" t="inlineStr">
        <is>
          <t>gmail.com</t>
        </is>
      </c>
      <c r="B44" s="21" t="inlineStr">
        <is>
          <t>Email</t>
        </is>
      </c>
      <c r="C44" s="22" t="inlineStr">
        <is>
          <t>https://myaccount.google.com/signinoptions/password?continue=https://myaccount.google.com/security</t>
        </is>
      </c>
      <c r="D44" s="21" t="n">
        <v>1</v>
      </c>
    </row>
    <row r="45">
      <c r="A45" s="21" t="inlineStr">
        <is>
          <t>gmx.net</t>
        </is>
      </c>
      <c r="B45" s="21" t="inlineStr">
        <is>
          <t>Email</t>
        </is>
      </c>
      <c r="C45" s="22" t="inlineStr">
        <is>
          <t>https://account.gmx.net/ciss/security/edit/passwordChange</t>
        </is>
      </c>
      <c r="D45" s="21" t="n">
        <v>1</v>
      </c>
    </row>
    <row r="46">
      <c r="A46" s="21" t="inlineStr">
        <is>
          <t>google.com</t>
        </is>
      </c>
      <c r="B46" s="21" t="inlineStr">
        <is>
          <t>Email</t>
        </is>
      </c>
      <c r="C46" s="22" t="inlineStr">
        <is>
          <t>https://myaccount.google.com/signinoptions/password</t>
        </is>
      </c>
      <c r="D46" s="21" t="n">
        <v>1</v>
      </c>
    </row>
    <row r="47">
      <c r="A47" s="21" t="inlineStr">
        <is>
          <t>icloud.com</t>
        </is>
      </c>
      <c r="B47" s="21" t="inlineStr">
        <is>
          <t>Email</t>
        </is>
      </c>
      <c r="C47" s="22" t="inlineStr">
        <is>
          <t>https://appleid.apple.com/account/manage</t>
        </is>
      </c>
      <c r="D47" s="21" t="n">
        <v>1</v>
      </c>
    </row>
    <row r="48">
      <c r="A48" s="21" t="inlineStr">
        <is>
          <t>live.com</t>
        </is>
      </c>
      <c r="B48" s="21" t="inlineStr">
        <is>
          <t>Email</t>
        </is>
      </c>
      <c r="C48" s="22" t="inlineStr">
        <is>
          <t>https://account.live.com/password/change?refd=account.microsoft.com&amp;fref=home.banner.changepwd</t>
        </is>
      </c>
      <c r="D48" s="21" t="n">
        <v>1</v>
      </c>
    </row>
    <row r="49">
      <c r="A49" s="21" t="inlineStr">
        <is>
          <t>microsoft.com</t>
        </is>
      </c>
      <c r="B49" s="21" t="inlineStr">
        <is>
          <t>Email</t>
        </is>
      </c>
      <c r="C49" s="22" t="inlineStr">
        <is>
          <t>https://account.live.com/password/Change</t>
        </is>
      </c>
      <c r="D49" s="21" t="n">
        <v>1</v>
      </c>
    </row>
    <row r="50">
      <c r="A50" s="21" t="inlineStr">
        <is>
          <t>msn.com</t>
        </is>
      </c>
      <c r="B50" s="21" t="inlineStr">
        <is>
          <t>Email</t>
        </is>
      </c>
      <c r="C50" s="22" t="inlineStr">
        <is>
          <t>https://account.live.com/password/change?refd=account.microsoft.com&amp;fref=home.banner.changepwd</t>
        </is>
      </c>
      <c r="D50" s="21" t="n">
        <v>1</v>
      </c>
    </row>
    <row r="51">
      <c r="A51" s="21" t="inlineStr">
        <is>
          <t>office.com</t>
        </is>
      </c>
      <c r="B51" s="21" t="inlineStr">
        <is>
          <t>Email</t>
        </is>
      </c>
      <c r="C51" s="22" t="inlineStr">
        <is>
          <t>https://account.live.com/password/change?refd=account.microsoft.com&amp;fref=home.banner.changepwd</t>
        </is>
      </c>
      <c r="D51" s="21" t="n">
        <v>1</v>
      </c>
    </row>
    <row r="52">
      <c r="A52" s="21" t="inlineStr">
        <is>
          <t>proton.me</t>
        </is>
      </c>
      <c r="B52" s="21" t="inlineStr">
        <is>
          <t>Email</t>
        </is>
      </c>
      <c r="C52" s="22" t="inlineStr">
        <is>
          <t>https://account.proton.me/u/0/vpn/account-password</t>
        </is>
      </c>
      <c r="D52" s="21" t="n">
        <v>1</v>
      </c>
    </row>
    <row r="53">
      <c r="A53" s="21" t="inlineStr">
        <is>
          <t>yahoo.com</t>
        </is>
      </c>
      <c r="B53" s="21" t="inlineStr">
        <is>
          <t>Email</t>
        </is>
      </c>
      <c r="C53" s="22" t="inlineStr">
        <is>
          <t>https://login.yahoo.com/account/change-password</t>
        </is>
      </c>
      <c r="D53" s="21" t="n">
        <v>1</v>
      </c>
    </row>
    <row r="54">
      <c r="A54" s="21" t="inlineStr">
        <is>
          <t>callofduty.com</t>
        </is>
      </c>
      <c r="B54" s="21" t="inlineStr">
        <is>
          <t>Gaming</t>
        </is>
      </c>
      <c r="C54" s="22" t="inlineStr">
        <is>
          <t>https://profile.callofduty.com/cod/info</t>
        </is>
      </c>
      <c r="D54" s="21" t="n">
        <v>3</v>
      </c>
    </row>
    <row r="55">
      <c r="A55" s="21" t="inlineStr">
        <is>
          <t>chess.com</t>
        </is>
      </c>
      <c r="B55" s="21" t="inlineStr">
        <is>
          <t>Gaming</t>
        </is>
      </c>
      <c r="C55" s="22" t="inlineStr">
        <is>
          <t>https://www.chess.com/settings/password</t>
        </is>
      </c>
      <c r="D55" s="21" t="n">
        <v>3</v>
      </c>
    </row>
    <row r="56">
      <c r="A56" s="21" t="inlineStr">
        <is>
          <t>ea.com</t>
        </is>
      </c>
      <c r="B56" s="21" t="inlineStr">
        <is>
          <t>Gaming</t>
        </is>
      </c>
      <c r="C56" s="22" t="inlineStr">
        <is>
          <t>https://myaccount.ea.com/cp-ui/security/index</t>
        </is>
      </c>
      <c r="D56" s="21" t="n">
        <v>3</v>
      </c>
    </row>
    <row r="57">
      <c r="A57" s="21" t="inlineStr">
        <is>
          <t>epicgames.com</t>
        </is>
      </c>
      <c r="B57" s="21" t="inlineStr">
        <is>
          <t>Gaming</t>
        </is>
      </c>
      <c r="C57" s="22" t="inlineStr">
        <is>
          <t>https://www.epicgames.com/account/password</t>
        </is>
      </c>
      <c r="D57" s="21" t="n">
        <v>3</v>
      </c>
    </row>
    <row r="58">
      <c r="A58" s="21" t="inlineStr">
        <is>
          <t>gog.com</t>
        </is>
      </c>
      <c r="B58" s="21" t="inlineStr">
        <is>
          <t>Gaming</t>
        </is>
      </c>
      <c r="C58" s="22" t="inlineStr">
        <is>
          <t>https://www.gog.com/account/settings/security</t>
        </is>
      </c>
      <c r="D58" s="21" t="n">
        <v>3</v>
      </c>
    </row>
    <row r="59">
      <c r="A59" s="21" t="inlineStr">
        <is>
          <t>nintendo.com</t>
        </is>
      </c>
      <c r="B59" s="21" t="inlineStr">
        <is>
          <t>Gaming</t>
        </is>
      </c>
      <c r="C59" s="22" t="inlineStr">
        <is>
          <t>https://accounts.nintendo.com/password/edit</t>
        </is>
      </c>
      <c r="D59" s="21" t="n">
        <v>3</v>
      </c>
    </row>
    <row r="60">
      <c r="A60" s="21" t="inlineStr">
        <is>
          <t>playstation.com</t>
        </is>
      </c>
      <c r="B60" s="21" t="inlineStr">
        <is>
          <t>Gaming</t>
        </is>
      </c>
      <c r="C60" s="22" t="inlineStr">
        <is>
          <t>https://id.sonyentertainmentnetwork.com/id/management/#/p/security</t>
        </is>
      </c>
      <c r="D60" s="21" t="n">
        <v>3</v>
      </c>
    </row>
    <row r="61">
      <c r="A61" s="21" t="inlineStr">
        <is>
          <t>riotgames.com</t>
        </is>
      </c>
      <c r="B61" s="21" t="inlineStr">
        <is>
          <t>Gaming</t>
        </is>
      </c>
      <c r="C61" s="22" t="inlineStr">
        <is>
          <t>https://account.riotgames.com/</t>
        </is>
      </c>
      <c r="D61" s="21" t="n">
        <v>3</v>
      </c>
    </row>
    <row r="62">
      <c r="A62" s="21" t="inlineStr">
        <is>
          <t>roblox.com</t>
        </is>
      </c>
      <c r="B62" s="21" t="inlineStr">
        <is>
          <t>Gaming</t>
        </is>
      </c>
      <c r="C62" s="22" t="inlineStr">
        <is>
          <t>https://www.roblox.com/my/account#!/info</t>
        </is>
      </c>
      <c r="D62" s="21" t="n">
        <v>3</v>
      </c>
    </row>
    <row r="63">
      <c r="A63" s="21" t="inlineStr">
        <is>
          <t>steampowered.com</t>
        </is>
      </c>
      <c r="B63" s="21" t="inlineStr">
        <is>
          <t>Gaming</t>
        </is>
      </c>
      <c r="C63" s="22" t="inlineStr">
        <is>
          <t>https://help.steampowered.com/en/wizard/HelpChangePassword?redir=store/account/</t>
        </is>
      </c>
      <c r="D63" s="21" t="n">
        <v>3</v>
      </c>
    </row>
    <row r="64">
      <c r="A64" s="21" t="inlineStr">
        <is>
          <t>account.publishing.service.gov.uk</t>
        </is>
      </c>
      <c r="B64" s="21" t="inlineStr">
        <is>
          <t>Government</t>
        </is>
      </c>
      <c r="C64" s="22" t="inlineStr">
        <is>
          <t>https://www.account.publishing.service.gov.uk/account/edit/password</t>
        </is>
      </c>
      <c r="D64" s="21" t="n">
        <v>2</v>
      </c>
    </row>
    <row r="65">
      <c r="A65" s="21" t="inlineStr">
        <is>
          <t>gov.br</t>
        </is>
      </c>
      <c r="B65" s="21" t="inlineStr">
        <is>
          <t>Government</t>
        </is>
      </c>
      <c r="C65" s="22" t="inlineStr">
        <is>
          <t>https://acesso.gov.br/area-cidadao/#/alterarSenha</t>
        </is>
      </c>
      <c r="D65" s="21" t="n">
        <v>2</v>
      </c>
    </row>
    <row r="66">
      <c r="A66" s="21" t="inlineStr">
        <is>
          <t>id.me</t>
        </is>
      </c>
      <c r="B66" s="21" t="inlineStr">
        <is>
          <t>Government</t>
        </is>
      </c>
      <c r="C66" s="22" t="inlineStr">
        <is>
          <t>https://account.id.me/signin/password</t>
        </is>
      </c>
      <c r="D66" s="21" t="n">
        <v>2</v>
      </c>
    </row>
    <row r="67">
      <c r="A67" s="21" t="inlineStr">
        <is>
          <t>impots.gouv.fr</t>
        </is>
      </c>
      <c r="B67" s="21" t="inlineStr">
        <is>
          <t>Government</t>
        </is>
      </c>
      <c r="C67" s="22" t="inlineStr">
        <is>
          <t>https://cfspart.impots.gouv.fr/monprofil-webapp/GererMonProfil</t>
        </is>
      </c>
      <c r="D67" s="21" t="n">
        <v>2</v>
      </c>
    </row>
    <row r="68">
      <c r="A68" s="21" t="inlineStr">
        <is>
          <t>login.gov</t>
        </is>
      </c>
      <c r="B68" s="21" t="inlineStr">
        <is>
          <t>Government</t>
        </is>
      </c>
      <c r="C68" s="22" t="inlineStr">
        <is>
          <t>https://secure.login.gov/manage/password</t>
        </is>
      </c>
      <c r="D68" s="21" t="n">
        <v>2</v>
      </c>
    </row>
    <row r="69">
      <c r="A69" s="21" t="inlineStr">
        <is>
          <t>ssa.gov</t>
        </is>
      </c>
      <c r="B69" s="21" t="inlineStr">
        <is>
          <t>Government</t>
        </is>
      </c>
      <c r="C69" s="22" t="inlineStr">
        <is>
          <t>https://secure.ssa.gov/RIM/UpwdView.action</t>
        </is>
      </c>
      <c r="D69" s="21" t="n">
        <v>2</v>
      </c>
    </row>
    <row r="70">
      <c r="A70" s="21" t="inlineStr">
        <is>
          <t>uscis.gov</t>
        </is>
      </c>
      <c r="B70" s="21" t="inlineStr">
        <is>
          <t>Government</t>
        </is>
      </c>
      <c r="C70" s="22" t="inlineStr">
        <is>
          <t>https://myaccount.uscis.gov/users/registration/password</t>
        </is>
      </c>
      <c r="D70" s="21" t="n">
        <v>2</v>
      </c>
    </row>
    <row r="71">
      <c r="A71" s="21" t="inlineStr">
        <is>
          <t>usps.com</t>
        </is>
      </c>
      <c r="B71" s="21" t="inlineStr">
        <is>
          <t>Government</t>
        </is>
      </c>
      <c r="C71" s="22" t="inlineStr">
        <is>
          <t>https://reg.usps.com/entreg/secure/ChangePasswordAction_input?returnActionName</t>
        </is>
      </c>
      <c r="D71" s="21" t="n">
        <v>2</v>
      </c>
    </row>
    <row r="72">
      <c r="A72" s="21" t="inlineStr">
        <is>
          <t>aetna.com</t>
        </is>
      </c>
      <c r="B72" s="21" t="inlineStr">
        <is>
          <t>Health</t>
        </is>
      </c>
      <c r="C72" s="22" t="inlineStr">
        <is>
          <t>https://health.aetna.com/preferences/account_security</t>
        </is>
      </c>
      <c r="D72" s="21" t="n">
        <v>2</v>
      </c>
    </row>
    <row r="73">
      <c r="A73" s="21" t="inlineStr">
        <is>
          <t>cvs.com</t>
        </is>
      </c>
      <c r="B73" s="21" t="inlineStr">
        <is>
          <t>Health</t>
        </is>
      </c>
      <c r="C73" s="22" t="inlineStr">
        <is>
          <t>https://www.cvs.com/my-account/profile/sign-in-and-security/edit-password</t>
        </is>
      </c>
      <c r="D73" s="21" t="n">
        <v>2</v>
      </c>
    </row>
    <row r="74">
      <c r="A74" s="21" t="inlineStr">
        <is>
          <t>kaiserpermanente.org</t>
        </is>
      </c>
      <c r="B74" s="21" t="inlineStr">
        <is>
          <t>Health</t>
        </is>
      </c>
      <c r="C74" s="22" t="inlineStr">
        <is>
          <t>https://healthy.kaiserpermanente.org/mychartcn/Extensibility/Redirection/FdiRedirection?option=profile</t>
        </is>
      </c>
      <c r="D74" s="21" t="n">
        <v>2</v>
      </c>
    </row>
    <row r="75">
      <c r="A75" s="21" t="inlineStr">
        <is>
          <t>walgreens.com</t>
        </is>
      </c>
      <c r="B75" s="21" t="inlineStr">
        <is>
          <t>Health</t>
        </is>
      </c>
      <c r="C75" s="22" t="inlineStr">
        <is>
          <t>https://www.walgreens.com/account/user_and_password</t>
        </is>
      </c>
      <c r="D75" s="21" t="n">
        <v>2</v>
      </c>
    </row>
    <row r="76">
      <c r="A76" s="21" t="inlineStr">
        <is>
          <t>zocdoc.com</t>
        </is>
      </c>
      <c r="B76" s="21" t="inlineStr">
        <is>
          <t>Health</t>
        </is>
      </c>
      <c r="C76" s="22" t="inlineStr">
        <is>
          <t>https://www.zocdoc.com/patient/editprofile?section=Password</t>
        </is>
      </c>
      <c r="D76" s="21" t="n">
        <v>2</v>
      </c>
    </row>
    <row r="77">
      <c r="A77" s="21" t="inlineStr">
        <is>
          <t>blockchain.com</t>
        </is>
      </c>
      <c r="B77" s="21" t="inlineStr">
        <is>
          <t>Payments</t>
        </is>
      </c>
      <c r="C77" s="22" t="inlineStr">
        <is>
          <t>https://login.blockchain.com/en/#/security-center/advanced</t>
        </is>
      </c>
      <c r="D77" s="21" t="n">
        <v>2</v>
      </c>
    </row>
    <row r="78">
      <c r="A78" s="21" t="inlineStr">
        <is>
          <t>coinbase.com</t>
        </is>
      </c>
      <c r="B78" s="21" t="inlineStr">
        <is>
          <t>Payments</t>
        </is>
      </c>
      <c r="C78" s="22" t="inlineStr">
        <is>
          <t>https://accounts.coinbase.com/security</t>
        </is>
      </c>
      <c r="D78" s="21" t="n">
        <v>2</v>
      </c>
    </row>
    <row r="79">
      <c r="A79" s="21" t="inlineStr">
        <is>
          <t>paypal.com</t>
        </is>
      </c>
      <c r="B79" s="21" t="inlineStr">
        <is>
          <t>Payments</t>
        </is>
      </c>
      <c r="C79" s="22" t="inlineStr">
        <is>
          <t>https://www.paypal.com/myaccount/security/password/change</t>
        </is>
      </c>
      <c r="D79" s="21" t="n">
        <v>2</v>
      </c>
    </row>
    <row r="80">
      <c r="A80" s="21" t="inlineStr">
        <is>
          <t>squareup.com</t>
        </is>
      </c>
      <c r="B80" s="21" t="inlineStr">
        <is>
          <t>Payments</t>
        </is>
      </c>
      <c r="C80" s="22" t="inlineStr">
        <is>
          <t>https://app.squareup.com/dashboard/account</t>
        </is>
      </c>
      <c r="D80" s="21" t="n">
        <v>2</v>
      </c>
    </row>
    <row r="81">
      <c r="A81" s="21" t="inlineStr">
        <is>
          <t>venmo.com</t>
        </is>
      </c>
      <c r="B81" s="21" t="inlineStr">
        <is>
          <t>Payments</t>
        </is>
      </c>
      <c r="C81" s="22" t="inlineStr">
        <is>
          <t>https://account.venmo.com/settings/profile/change-password</t>
        </is>
      </c>
      <c r="D81" s="21" t="n">
        <v>2</v>
      </c>
    </row>
    <row r="82">
      <c r="A82" s="21" t="inlineStr">
        <is>
          <t>wise.com</t>
        </is>
      </c>
      <c r="B82" s="21" t="inlineStr">
        <is>
          <t>Payments</t>
        </is>
      </c>
      <c r="C82" s="22" t="inlineStr">
        <is>
          <t>https://wise.com/your-account/security-and-privacy/change-password</t>
        </is>
      </c>
      <c r="D82" s="21" t="n">
        <v>2</v>
      </c>
    </row>
    <row r="83">
      <c r="A83" s="21" t="inlineStr">
        <is>
          <t>aliexpress.com</t>
        </is>
      </c>
      <c r="B83" s="21" t="inlineStr">
        <is>
          <t>Shopping</t>
        </is>
      </c>
      <c r="C83" s="22" t="inlineStr">
        <is>
          <t>https://login.aliexpress.com/</t>
        </is>
      </c>
      <c r="D83" s="21" t="n">
        <v>3</v>
      </c>
    </row>
    <row r="84">
      <c r="A84" s="21" t="inlineStr">
        <is>
          <t>amazon.ca</t>
        </is>
      </c>
      <c r="B84" s="21" t="inlineStr">
        <is>
          <t>Shopping</t>
        </is>
      </c>
      <c r="C84" s="22" t="inlineStr">
        <is>
          <t>https://www.amazon.ca/ax/account/manage</t>
        </is>
      </c>
      <c r="D84" s="21" t="n">
        <v>3</v>
      </c>
    </row>
    <row r="85">
      <c r="A85" s="21" t="inlineStr">
        <is>
          <t>amazon.co.uk</t>
        </is>
      </c>
      <c r="B85" s="21" t="inlineStr">
        <is>
          <t>Shopping</t>
        </is>
      </c>
      <c r="C85" s="22" t="inlineStr">
        <is>
          <t>https://www.amazon.co.uk/ax/account/manage</t>
        </is>
      </c>
      <c r="D85" s="21" t="n">
        <v>3</v>
      </c>
    </row>
    <row r="86">
      <c r="A86" s="21" t="inlineStr">
        <is>
          <t>amazon.com</t>
        </is>
      </c>
      <c r="B86" s="21" t="inlineStr">
        <is>
          <t>Shopping</t>
        </is>
      </c>
      <c r="C86" s="22" t="inlineStr">
        <is>
          <t>https://www.amazon.com/ax/account/manage</t>
        </is>
      </c>
      <c r="D86" s="21" t="n">
        <v>3</v>
      </c>
    </row>
    <row r="87">
      <c r="A87" s="21" t="inlineStr">
        <is>
          <t>bestbuy.com</t>
        </is>
      </c>
      <c r="B87" s="21" t="inlineStr">
        <is>
          <t>Shopping</t>
        </is>
      </c>
      <c r="C87" s="22" t="inlineStr">
        <is>
          <t>https://www.bestbuy.com/identity/accountSettings/page/password</t>
        </is>
      </c>
      <c r="D87" s="21" t="n">
        <v>3</v>
      </c>
    </row>
    <row r="88">
      <c r="A88" s="21" t="inlineStr">
        <is>
          <t>chewy.com</t>
        </is>
      </c>
      <c r="B88" s="21" t="inlineStr">
        <is>
          <t>Shopping</t>
        </is>
      </c>
      <c r="C88" s="22" t="inlineStr">
        <is>
          <t>https://www.chewy.com/app/resetpassword</t>
        </is>
      </c>
      <c r="D88" s="21" t="n">
        <v>3</v>
      </c>
    </row>
    <row r="89">
      <c r="A89" s="21" t="inlineStr">
        <is>
          <t>costco.com</t>
        </is>
      </c>
      <c r="B89" s="21" t="inlineStr">
        <is>
          <t>Shopping</t>
        </is>
      </c>
      <c r="C89" s="22" t="inlineStr">
        <is>
          <t>https://www.costco.com/AccountInformationView?identifier=manage-membership</t>
        </is>
      </c>
      <c r="D89" s="21" t="n">
        <v>3</v>
      </c>
    </row>
    <row r="90">
      <c r="A90" s="21" t="inlineStr">
        <is>
          <t>doordash.com</t>
        </is>
      </c>
      <c r="B90" s="21" t="inlineStr">
        <is>
          <t>Shopping</t>
        </is>
      </c>
      <c r="C90" s="22" t="inlineStr">
        <is>
          <t>https://www.doordash.com/accounts/password/reset/</t>
        </is>
      </c>
      <c r="D90" s="21" t="n">
        <v>3</v>
      </c>
    </row>
    <row r="91">
      <c r="A91" s="21" t="inlineStr">
        <is>
          <t>ebay.com</t>
        </is>
      </c>
      <c r="B91" s="21" t="inlineStr">
        <is>
          <t>Shopping</t>
        </is>
      </c>
      <c r="C91" s="22" t="inlineStr">
        <is>
          <t>https://accounts.ebay.com/acctsec/security-center/chngpwd</t>
        </is>
      </c>
      <c r="D91" s="21" t="n">
        <v>3</v>
      </c>
    </row>
    <row r="92">
      <c r="A92" s="21" t="inlineStr">
        <is>
          <t>etsy.com</t>
        </is>
      </c>
      <c r="B92" s="21" t="inlineStr">
        <is>
          <t>Shopping</t>
        </is>
      </c>
      <c r="C92" s="22" t="inlineStr">
        <is>
          <t>https://www.etsy.com/your/account</t>
        </is>
      </c>
      <c r="D92" s="21" t="n">
        <v>3</v>
      </c>
    </row>
    <row r="93">
      <c r="A93" s="21" t="inlineStr">
        <is>
          <t>grubhub.com</t>
        </is>
      </c>
      <c r="B93" s="21" t="inlineStr">
        <is>
          <t>Shopping</t>
        </is>
      </c>
      <c r="C93" s="22" t="inlineStr">
        <is>
          <t>https://www.grubhub.com/account/profile</t>
        </is>
      </c>
      <c r="D93" s="21" t="n">
        <v>3</v>
      </c>
    </row>
    <row r="94">
      <c r="A94" s="21" t="inlineStr">
        <is>
          <t>homedepot.com</t>
        </is>
      </c>
      <c r="B94" s="21" t="inlineStr">
        <is>
          <t>Shopping</t>
        </is>
      </c>
      <c r="C94" s="22" t="inlineStr">
        <is>
          <t>https://www.homedepot.com/myaccount/security</t>
        </is>
      </c>
      <c r="D94" s="21" t="n">
        <v>3</v>
      </c>
    </row>
    <row r="95">
      <c r="A95" s="21" t="inlineStr">
        <is>
          <t>instacart.com</t>
        </is>
      </c>
      <c r="B95" s="21" t="inlineStr">
        <is>
          <t>Shopping</t>
        </is>
      </c>
      <c r="C95" s="22" t="inlineStr">
        <is>
          <t>https://www.instacart.com/store/account</t>
        </is>
      </c>
      <c r="D95" s="21" t="n">
        <v>3</v>
      </c>
    </row>
    <row r="96">
      <c r="A96" s="21" t="inlineStr">
        <is>
          <t>kohls.com</t>
        </is>
      </c>
      <c r="B96" s="21" t="inlineStr">
        <is>
          <t>Shopping</t>
        </is>
      </c>
      <c r="C96" s="22" t="inlineStr">
        <is>
          <t>https://www.kohls.com/myaccount/settings/information</t>
        </is>
      </c>
      <c r="D96" s="21" t="n">
        <v>3</v>
      </c>
    </row>
    <row r="97">
      <c r="A97" s="21" t="inlineStr">
        <is>
          <t>lowes.com</t>
        </is>
      </c>
      <c r="B97" s="21" t="inlineStr">
        <is>
          <t>Shopping</t>
        </is>
      </c>
      <c r="C97" s="22" t="inlineStr">
        <is>
          <t>https://www.lowes.com/security/settings</t>
        </is>
      </c>
      <c r="D97" s="21" t="n">
        <v>3</v>
      </c>
    </row>
    <row r="98">
      <c r="A98" s="21" t="inlineStr">
        <is>
          <t>macys.com</t>
        </is>
      </c>
      <c r="B98" s="21" t="inlineStr">
        <is>
          <t>Shopping</t>
        </is>
      </c>
      <c r="C98" s="22" t="inlineStr">
        <is>
          <t>https://www.macys.com/account/profile?cm_sp=macys_account-_-my_account-_-my_profile&amp;linklocation=leftrail</t>
        </is>
      </c>
      <c r="D98" s="21" t="n">
        <v>3</v>
      </c>
    </row>
    <row r="99">
      <c r="A99" s="21" t="inlineStr">
        <is>
          <t>nike.com</t>
        </is>
      </c>
      <c r="B99" s="21" t="inlineStr">
        <is>
          <t>Shopping</t>
        </is>
      </c>
      <c r="C99" s="22" t="inlineStr">
        <is>
          <t>https://www.nike.com/member/settings</t>
        </is>
      </c>
      <c r="D99" s="21" t="n">
        <v>3</v>
      </c>
    </row>
    <row r="100">
      <c r="A100" s="21" t="inlineStr">
        <is>
          <t>nordstrom.com</t>
        </is>
      </c>
      <c r="B100" s="21" t="inlineStr">
        <is>
          <t>Shopping</t>
        </is>
      </c>
      <c r="C100" s="22" t="inlineStr">
        <is>
          <t>https://www.nordstrom.com/my-account/sign-in-info</t>
        </is>
      </c>
      <c r="D100" s="21" t="n">
        <v>3</v>
      </c>
    </row>
    <row r="101">
      <c r="A101" s="21" t="inlineStr">
        <is>
          <t>rei.com</t>
        </is>
      </c>
      <c r="B101" s="21" t="inlineStr">
        <is>
          <t>Shopping</t>
        </is>
      </c>
      <c r="C101" s="22" t="inlineStr">
        <is>
          <t>https://www.rei.com/YourAccountCredentials</t>
        </is>
      </c>
      <c r="D101" s="21" t="n">
        <v>3</v>
      </c>
    </row>
    <row r="102">
      <c r="A102" s="21" t="inlineStr">
        <is>
          <t>samsclub.com</t>
        </is>
      </c>
      <c r="B102" s="21" t="inlineStr">
        <is>
          <t>Shopping</t>
        </is>
      </c>
      <c r="C102" s="22" t="inlineStr">
        <is>
          <t>https://www.samsclub.com/account/personal-info?xid=hdr_account_change-password</t>
        </is>
      </c>
      <c r="D102" s="21" t="n">
        <v>3</v>
      </c>
    </row>
    <row r="103">
      <c r="A103" s="21" t="inlineStr">
        <is>
          <t>sephora.com</t>
        </is>
      </c>
      <c r="B103" s="21" t="inlineStr">
        <is>
          <t>Shopping</t>
        </is>
      </c>
      <c r="C103" s="22" t="inlineStr">
        <is>
          <t>https://www.sephora.com/profile/MyAccount</t>
        </is>
      </c>
      <c r="D103" s="21" t="n">
        <v>3</v>
      </c>
    </row>
    <row r="104">
      <c r="A104" s="21" t="inlineStr">
        <is>
          <t>shein.com</t>
        </is>
      </c>
      <c r="B104" s="21" t="inlineStr">
        <is>
          <t>Shopping</t>
        </is>
      </c>
      <c r="C104" s="22" t="inlineStr">
        <is>
          <t>https://shein.com/user/security</t>
        </is>
      </c>
      <c r="D104" s="21" t="n">
        <v>3</v>
      </c>
    </row>
    <row r="105">
      <c r="A105" s="21" t="inlineStr">
        <is>
          <t>shopify.com</t>
        </is>
      </c>
      <c r="B105" s="21" t="inlineStr">
        <is>
          <t>Shopping</t>
        </is>
      </c>
      <c r="C105" s="22" t="inlineStr">
        <is>
          <t>https://accounts.shopify.com/lookup</t>
        </is>
      </c>
      <c r="D105" s="21" t="n">
        <v>3</v>
      </c>
    </row>
    <row r="106">
      <c r="A106" s="21" t="inlineStr">
        <is>
          <t>target.com</t>
        </is>
      </c>
      <c r="B106" s="21" t="inlineStr">
        <is>
          <t>Shopping</t>
        </is>
      </c>
      <c r="C106" s="22" t="inlineStr">
        <is>
          <t>https://logonservices.iam.target.com/change-password/?target=#!</t>
        </is>
      </c>
      <c r="D106" s="21" t="n">
        <v>3</v>
      </c>
    </row>
    <row r="107">
      <c r="A107" s="21" t="inlineStr">
        <is>
          <t>temu.com</t>
        </is>
      </c>
      <c r="B107" s="21" t="inlineStr">
        <is>
          <t>Shopping</t>
        </is>
      </c>
      <c r="C107" s="22" t="inlineStr">
        <is>
          <t>https://www.temu.com/bgp_account_security.html</t>
        </is>
      </c>
      <c r="D107" s="21" t="n">
        <v>3</v>
      </c>
    </row>
    <row r="108">
      <c r="A108" s="21" t="inlineStr">
        <is>
          <t>ulta.com</t>
        </is>
      </c>
      <c r="B108" s="21" t="inlineStr">
        <is>
          <t>Shopping</t>
        </is>
      </c>
      <c r="C108" s="22" t="inlineStr">
        <is>
          <t>https://www.ulta.com/account/manage</t>
        </is>
      </c>
      <c r="D108" s="21" t="n">
        <v>3</v>
      </c>
    </row>
    <row r="109">
      <c r="A109" s="21" t="inlineStr">
        <is>
          <t>walmart.com</t>
        </is>
      </c>
      <c r="B109" s="21" t="inlineStr">
        <is>
          <t>Shopping</t>
        </is>
      </c>
      <c r="C109" s="22" t="inlineStr">
        <is>
          <t>https://www.walmart.com/account/profile</t>
        </is>
      </c>
      <c r="D109" s="21" t="n">
        <v>3</v>
      </c>
    </row>
    <row r="110">
      <c r="A110" s="21" t="inlineStr">
        <is>
          <t>wayfair.com</t>
        </is>
      </c>
      <c r="B110" s="21" t="inlineStr">
        <is>
          <t>Shopping</t>
        </is>
      </c>
      <c r="C110" s="22" t="inlineStr">
        <is>
          <t>https://www.wayfair.com/v/account/personal_info/edit</t>
        </is>
      </c>
      <c r="D110" s="21" t="n">
        <v>3</v>
      </c>
    </row>
    <row r="111">
      <c r="A111" s="21" t="inlineStr">
        <is>
          <t>zappos.com</t>
        </is>
      </c>
      <c r="B111" s="21" t="inlineStr">
        <is>
          <t>Shopping</t>
        </is>
      </c>
      <c r="C111" s="22" t="inlineStr">
        <is>
          <t>https://www.zappos.com/account/password</t>
        </is>
      </c>
      <c r="D111" s="21" t="n">
        <v>3</v>
      </c>
    </row>
    <row r="112">
      <c r="A112" s="21" t="inlineStr">
        <is>
          <t>bsky.app</t>
        </is>
      </c>
      <c r="B112" s="21" t="inlineStr">
        <is>
          <t>Social</t>
        </is>
      </c>
      <c r="C112" s="22" t="inlineStr">
        <is>
          <t>https://bsky.app/settings/account</t>
        </is>
      </c>
      <c r="D112" s="21" t="n">
        <v>3</v>
      </c>
    </row>
    <row r="113">
      <c r="A113" s="21" t="inlineStr">
        <is>
          <t>discord.com</t>
        </is>
      </c>
      <c r="B113" s="21" t="inlineStr">
        <is>
          <t>Social</t>
        </is>
      </c>
      <c r="C113" s="22" t="inlineStr">
        <is>
          <t>https://discord.com/settings/account</t>
        </is>
      </c>
      <c r="D113" s="21" t="n">
        <v>3</v>
      </c>
    </row>
    <row r="114">
      <c r="A114" s="21" t="inlineStr">
        <is>
          <t>facebook.com</t>
        </is>
      </c>
      <c r="B114" s="21" t="inlineStr">
        <is>
          <t>Social</t>
        </is>
      </c>
      <c r="C114" s="22" t="inlineStr">
        <is>
          <t>https://accountscenter.facebook.com/password_and_security/password/change</t>
        </is>
      </c>
      <c r="D114" s="21" t="n">
        <v>3</v>
      </c>
    </row>
    <row r="115">
      <c r="A115" s="21" t="inlineStr">
        <is>
          <t>instagram.com</t>
        </is>
      </c>
      <c r="B115" s="21" t="inlineStr">
        <is>
          <t>Social</t>
        </is>
      </c>
      <c r="C115" s="22" t="inlineStr">
        <is>
          <t>https://accountscenter.instagram.com/password_and_security/password/change/</t>
        </is>
      </c>
      <c r="D115" s="21" t="n">
        <v>3</v>
      </c>
    </row>
    <row r="116">
      <c r="A116" s="21" t="inlineStr">
        <is>
          <t>linkedin.com</t>
        </is>
      </c>
      <c r="B116" s="21" t="inlineStr">
        <is>
          <t>Social</t>
        </is>
      </c>
      <c r="C116" s="22" t="inlineStr">
        <is>
          <t>https://www.linkedin.com/psettings/change-password</t>
        </is>
      </c>
      <c r="D116" s="21" t="n">
        <v>3</v>
      </c>
    </row>
    <row r="117">
      <c r="A117" s="21" t="inlineStr">
        <is>
          <t>messenger.com</t>
        </is>
      </c>
      <c r="B117" s="21" t="inlineStr">
        <is>
          <t>Social</t>
        </is>
      </c>
      <c r="C117" s="22" t="inlineStr">
        <is>
          <t>https://www.facebook.com/settings?tab=security</t>
        </is>
      </c>
      <c r="D117" s="21" t="n">
        <v>3</v>
      </c>
    </row>
    <row r="118">
      <c r="A118" s="21" t="inlineStr">
        <is>
          <t>nextdoor.com</t>
        </is>
      </c>
      <c r="B118" s="21" t="inlineStr">
        <is>
          <t>Social</t>
        </is>
      </c>
      <c r="C118" s="22" t="inlineStr">
        <is>
          <t>https://nextdoor.com/change_password/</t>
        </is>
      </c>
      <c r="D118" s="21" t="n">
        <v>3</v>
      </c>
    </row>
    <row r="119">
      <c r="A119" s="21" t="inlineStr">
        <is>
          <t>pinterest.com</t>
        </is>
      </c>
      <c r="B119" s="21" t="inlineStr">
        <is>
          <t>Social</t>
        </is>
      </c>
      <c r="C119" s="22" t="inlineStr">
        <is>
          <t>https://www.pinterest.com/settings/account-settings</t>
        </is>
      </c>
      <c r="D119" s="21" t="n">
        <v>3</v>
      </c>
    </row>
    <row r="120">
      <c r="A120" s="21" t="inlineStr">
        <is>
          <t>quora.com</t>
        </is>
      </c>
      <c r="B120" s="21" t="inlineStr">
        <is>
          <t>Social</t>
        </is>
      </c>
      <c r="C120" s="22" t="inlineStr">
        <is>
          <t>https://www.quora.com/settings</t>
        </is>
      </c>
      <c r="D120" s="21" t="n">
        <v>3</v>
      </c>
    </row>
    <row r="121">
      <c r="A121" s="21" t="inlineStr">
        <is>
          <t>reddit.com</t>
        </is>
      </c>
      <c r="B121" s="21" t="inlineStr">
        <is>
          <t>Social</t>
        </is>
      </c>
      <c r="C121" s="22" t="inlineStr">
        <is>
          <t>https://www.reddit.com/settings/</t>
        </is>
      </c>
      <c r="D121" s="21" t="n">
        <v>3</v>
      </c>
    </row>
    <row r="122">
      <c r="A122" s="21" t="inlineStr">
        <is>
          <t>snapchat.com</t>
        </is>
      </c>
      <c r="B122" s="21" t="inlineStr">
        <is>
          <t>Social</t>
        </is>
      </c>
      <c r="C122" s="22" t="inlineStr">
        <is>
          <t>https://accounts.snapchat.com/accounts/change_password</t>
        </is>
      </c>
      <c r="D122" s="21" t="n">
        <v>3</v>
      </c>
    </row>
    <row r="123">
      <c r="A123" s="21" t="inlineStr">
        <is>
          <t>tiktok.com</t>
        </is>
      </c>
      <c r="B123" s="21" t="inlineStr">
        <is>
          <t>Social</t>
        </is>
      </c>
      <c r="C123" s="22" t="inlineStr">
        <is>
          <t>https://www.tiktok.com/login/email/forget-password</t>
        </is>
      </c>
      <c r="D123" s="21" t="n">
        <v>3</v>
      </c>
    </row>
    <row r="124">
      <c r="A124" s="21" t="inlineStr">
        <is>
          <t>tumblr.com</t>
        </is>
      </c>
      <c r="B124" s="21" t="inlineStr">
        <is>
          <t>Social</t>
        </is>
      </c>
      <c r="C124" s="22" t="inlineStr">
        <is>
          <t>https://www.tumblr.com/settings/account</t>
        </is>
      </c>
      <c r="D124" s="21" t="n">
        <v>3</v>
      </c>
    </row>
    <row r="125">
      <c r="A125" s="21" t="inlineStr">
        <is>
          <t>twitter.com</t>
        </is>
      </c>
      <c r="B125" s="21" t="inlineStr">
        <is>
          <t>Social</t>
        </is>
      </c>
      <c r="C125" s="22" t="inlineStr">
        <is>
          <t>https://twitter.com/settings/password</t>
        </is>
      </c>
      <c r="D125" s="21" t="n">
        <v>3</v>
      </c>
    </row>
    <row r="126">
      <c r="A126" s="21" t="inlineStr">
        <is>
          <t>x.com</t>
        </is>
      </c>
      <c r="B126" s="21" t="inlineStr">
        <is>
          <t>Social</t>
        </is>
      </c>
      <c r="C126" s="22" t="inlineStr">
        <is>
          <t>https://x.com/settings/password</t>
        </is>
      </c>
      <c r="D126" s="21" t="n">
        <v>3</v>
      </c>
    </row>
    <row r="127">
      <c r="A127" s="21" t="inlineStr">
        <is>
          <t>crunchyroll.com</t>
        </is>
      </c>
      <c r="B127" s="21" t="inlineStr">
        <is>
          <t>Streaming</t>
        </is>
      </c>
      <c r="C127" s="22" t="inlineStr">
        <is>
          <t>https://www.crunchyroll.com/resetpw</t>
        </is>
      </c>
      <c r="D127" s="21" t="n">
        <v>3</v>
      </c>
    </row>
    <row r="128">
      <c r="A128" s="21" t="inlineStr">
        <is>
          <t>disneyplus.com</t>
        </is>
      </c>
      <c r="B128" s="21" t="inlineStr">
        <is>
          <t>Streaming</t>
        </is>
      </c>
      <c r="C128" s="22" t="inlineStr">
        <is>
          <t>https://my.disney.com/edit/password</t>
        </is>
      </c>
      <c r="D128" s="21" t="n">
        <v>3</v>
      </c>
    </row>
    <row r="129">
      <c r="A129" s="21" t="inlineStr">
        <is>
          <t>hbomax.com</t>
        </is>
      </c>
      <c r="B129" s="21" t="inlineStr">
        <is>
          <t>Streaming</t>
        </is>
      </c>
      <c r="C129" s="22" t="inlineStr">
        <is>
          <t>https://auth.hbomax.com/account/edit/password</t>
        </is>
      </c>
      <c r="D129" s="21" t="n">
        <v>3</v>
      </c>
    </row>
    <row r="130">
      <c r="A130" s="21" t="inlineStr">
        <is>
          <t>hulu.com</t>
        </is>
      </c>
      <c r="B130" s="21" t="inlineStr">
        <is>
          <t>Streaming</t>
        </is>
      </c>
      <c r="C130" s="22" t="inlineStr">
        <is>
          <t>https://my.disney.com/edit/password</t>
        </is>
      </c>
      <c r="D130" s="21" t="n">
        <v>3</v>
      </c>
    </row>
    <row r="131">
      <c r="A131" s="21" t="inlineStr">
        <is>
          <t>netflix.com</t>
        </is>
      </c>
      <c r="B131" s="21" t="inlineStr">
        <is>
          <t>Streaming</t>
        </is>
      </c>
      <c r="C131" s="22" t="inlineStr">
        <is>
          <t>https://www.netflix.com/password</t>
        </is>
      </c>
      <c r="D131" s="21" t="n">
        <v>3</v>
      </c>
    </row>
    <row r="132">
      <c r="A132" s="21" t="inlineStr">
        <is>
          <t>paramountplus.com</t>
        </is>
      </c>
      <c r="B132" s="21" t="inlineStr">
        <is>
          <t>Streaming</t>
        </is>
      </c>
      <c r="C132" s="22" t="inlineStr">
        <is>
          <t>https://www.paramountplus.com/account/</t>
        </is>
      </c>
      <c r="D132" s="21" t="n">
        <v>3</v>
      </c>
    </row>
    <row r="133">
      <c r="A133" s="21" t="inlineStr">
        <is>
          <t>peacocktv.com</t>
        </is>
      </c>
      <c r="B133" s="21" t="inlineStr">
        <is>
          <t>Streaming</t>
        </is>
      </c>
      <c r="C133" s="22" t="inlineStr">
        <is>
          <t>https://www.peacocktv.com/forgot</t>
        </is>
      </c>
      <c r="D133" s="21" t="n">
        <v>3</v>
      </c>
    </row>
    <row r="134">
      <c r="A134" s="21" t="inlineStr">
        <is>
          <t>plex.tv</t>
        </is>
      </c>
      <c r="B134" s="21" t="inlineStr">
        <is>
          <t>Streaming</t>
        </is>
      </c>
      <c r="C134" s="22" t="inlineStr">
        <is>
          <t>https://app.plex.tv/desktop#!/account</t>
        </is>
      </c>
      <c r="D134" s="21" t="n">
        <v>3</v>
      </c>
    </row>
    <row r="135">
      <c r="A135" s="21" t="inlineStr">
        <is>
          <t>soundcloud.com</t>
        </is>
      </c>
      <c r="B135" s="21" t="inlineStr">
        <is>
          <t>Streaming</t>
        </is>
      </c>
      <c r="C135" s="22" t="inlineStr">
        <is>
          <t>https://soundcloud.com/settings</t>
        </is>
      </c>
      <c r="D135" s="21" t="n">
        <v>3</v>
      </c>
    </row>
    <row r="136">
      <c r="A136" s="21" t="inlineStr">
        <is>
          <t>spotify.com</t>
        </is>
      </c>
      <c r="B136" s="21" t="inlineStr">
        <is>
          <t>Streaming</t>
        </is>
      </c>
      <c r="C136" s="22" t="inlineStr">
        <is>
          <t>https://www.spotify.com/in-en/account/change-password/</t>
        </is>
      </c>
      <c r="D136" s="21" t="n">
        <v>3</v>
      </c>
    </row>
    <row r="137">
      <c r="A137" s="21" t="inlineStr">
        <is>
          <t>twitch.tv</t>
        </is>
      </c>
      <c r="B137" s="21" t="inlineStr">
        <is>
          <t>Streaming</t>
        </is>
      </c>
      <c r="C137" s="22" t="inlineStr">
        <is>
          <t>https://www.twitch.tv/settings/security</t>
        </is>
      </c>
      <c r="D137" s="21" t="n">
        <v>3</v>
      </c>
    </row>
    <row r="138">
      <c r="A138" s="21" t="inlineStr">
        <is>
          <t>vimeo.com</t>
        </is>
      </c>
      <c r="B138" s="21" t="inlineStr">
        <is>
          <t>Streaming</t>
        </is>
      </c>
      <c r="C138" s="22" t="inlineStr">
        <is>
          <t>https://vimeo.com/settings/account/password</t>
        </is>
      </c>
      <c r="D138" s="21" t="n">
        <v>3</v>
      </c>
    </row>
    <row r="139">
      <c r="A139" s="21" t="inlineStr">
        <is>
          <t>youtube.com</t>
        </is>
      </c>
      <c r="B139" s="21" t="inlineStr">
        <is>
          <t>Streaming</t>
        </is>
      </c>
      <c r="C139" s="22" t="inlineStr">
        <is>
          <t>https://myaccount.google.com/signinoptions/password</t>
        </is>
      </c>
      <c r="D139" s="21" t="n">
        <v>3</v>
      </c>
    </row>
    <row r="140">
      <c r="A140" s="21" t="inlineStr">
        <is>
          <t>att.com</t>
        </is>
      </c>
      <c r="B140" s="21" t="inlineStr">
        <is>
          <t>Telecom</t>
        </is>
      </c>
      <c r="C140" s="22" t="inlineStr">
        <is>
          <t>https://www.att.com/acctmgmt/profile/overview</t>
        </is>
      </c>
      <c r="D140" s="21" t="n">
        <v>1</v>
      </c>
    </row>
    <row r="141">
      <c r="A141" s="21" t="inlineStr">
        <is>
          <t>comcast.com</t>
        </is>
      </c>
      <c r="B141" s="21" t="inlineStr">
        <is>
          <t>Telecom</t>
        </is>
      </c>
      <c r="C141" s="22" t="inlineStr">
        <is>
          <t>https://customer.xfinity.com/users/me/update-password</t>
        </is>
      </c>
      <c r="D141" s="21" t="n">
        <v>1</v>
      </c>
    </row>
    <row r="142">
      <c r="A142" s="21" t="inlineStr">
        <is>
          <t>spectrum.net</t>
        </is>
      </c>
      <c r="B142" s="21" t="inlineStr">
        <is>
          <t>Telecom</t>
        </is>
      </c>
      <c r="C142" s="22" t="inlineStr">
        <is>
          <t>https://www.spectrum.net/user-preferences/your-info/manage/security</t>
        </is>
      </c>
      <c r="D142" s="21" t="n">
        <v>1</v>
      </c>
    </row>
    <row r="143">
      <c r="A143" s="21" t="inlineStr">
        <is>
          <t>telekom.de</t>
        </is>
      </c>
      <c r="B143" s="21" t="inlineStr">
        <is>
          <t>Telecom</t>
        </is>
      </c>
      <c r="C143" s="22" t="inlineStr">
        <is>
          <t>https://account.idm.telekom.com/account-manager/password/index.xhtml</t>
        </is>
      </c>
      <c r="D143" s="21" t="n">
        <v>1</v>
      </c>
    </row>
    <row r="144">
      <c r="A144" s="21" t="inlineStr">
        <is>
          <t>verizon.com</t>
        </is>
      </c>
      <c r="B144" s="21" t="inlineStr">
        <is>
          <t>Telecom</t>
        </is>
      </c>
      <c r="C144" s="22" t="inlineStr">
        <is>
          <t>https://myvpostpay.verizon.com/ui/bill/secure/</t>
        </is>
      </c>
      <c r="D144" s="21" t="n">
        <v>1</v>
      </c>
    </row>
    <row r="145">
      <c r="A145" s="21" t="inlineStr">
        <is>
          <t>virginmobile.ca</t>
        </is>
      </c>
      <c r="B145" s="21" t="inlineStr">
        <is>
          <t>Telecom</t>
        </is>
      </c>
      <c r="C145" s="22" t="inlineStr">
        <is>
          <t>https://myaccount.virginmobile.ca/MyProfile/Details/EditProfile?editField=PASSWORD</t>
        </is>
      </c>
      <c r="D145" s="21" t="n">
        <v>1</v>
      </c>
    </row>
    <row r="146">
      <c r="A146" s="21" t="inlineStr">
        <is>
          <t>xfinity.com</t>
        </is>
      </c>
      <c r="B146" s="21" t="inlineStr">
        <is>
          <t>Telecom</t>
        </is>
      </c>
      <c r="C146" s="22" t="inlineStr">
        <is>
          <t>https://customer.xfinity.com/users/me/update-password</t>
        </is>
      </c>
      <c r="D146" s="21" t="n">
        <v>1</v>
      </c>
    </row>
    <row r="147">
      <c r="A147" s="21" t="inlineStr">
        <is>
          <t>aa.com</t>
        </is>
      </c>
      <c r="B147" s="21" t="inlineStr">
        <is>
          <t>Travel</t>
        </is>
      </c>
      <c r="C147" s="22" t="inlineStr">
        <is>
          <t>https://www.aa.com/loyalty/profile/information</t>
        </is>
      </c>
      <c r="D147" s="21" t="n">
        <v>3</v>
      </c>
    </row>
    <row r="148">
      <c r="A148" s="21" t="inlineStr">
        <is>
          <t>alaskaair.com</t>
        </is>
      </c>
      <c r="B148" s="21" t="inlineStr">
        <is>
          <t>Travel</t>
        </is>
      </c>
      <c r="C148" s="22" t="inlineStr">
        <is>
          <t>https://www.alaskaair.com/www2/ssl/myalaskaair/myalaskaair.aspx?view=myinformation&amp;tab=email</t>
        </is>
      </c>
      <c r="D148" s="21" t="n">
        <v>3</v>
      </c>
    </row>
    <row r="149">
      <c r="A149" s="21" t="inlineStr">
        <is>
          <t>amtrak.com</t>
        </is>
      </c>
      <c r="B149" s="21" t="inlineStr">
        <is>
          <t>Travel</t>
        </is>
      </c>
      <c r="C149" s="22" t="inlineStr">
        <is>
          <t>https://www.amtrak.com/guestrewards/account-overview/profile</t>
        </is>
      </c>
      <c r="D149" s="21" t="n">
        <v>3</v>
      </c>
    </row>
    <row r="150">
      <c r="A150" s="21" t="inlineStr">
        <is>
          <t>booking.com</t>
        </is>
      </c>
      <c r="B150" s="21" t="inlineStr">
        <is>
          <t>Travel</t>
        </is>
      </c>
      <c r="C150" s="22" t="inlineStr">
        <is>
          <t>https://account.booking.com/account-recovery</t>
        </is>
      </c>
      <c r="D150" s="21" t="n">
        <v>3</v>
      </c>
    </row>
    <row r="151">
      <c r="A151" s="21" t="inlineStr">
        <is>
          <t>delta.com</t>
        </is>
      </c>
      <c r="B151" s="21" t="inlineStr">
        <is>
          <t>Travel</t>
        </is>
      </c>
      <c r="C151" s="22" t="inlineStr">
        <is>
          <t>https://www.delta.com/myprofile/security-settings</t>
        </is>
      </c>
      <c r="D151" s="21" t="n">
        <v>3</v>
      </c>
    </row>
    <row r="152">
      <c r="A152" s="21" t="inlineStr">
        <is>
          <t>expedia.com</t>
        </is>
      </c>
      <c r="B152" s="21" t="inlineStr">
        <is>
          <t>Travel</t>
        </is>
      </c>
      <c r="C152" s="22" t="inlineStr">
        <is>
          <t>https://www.expedia.com/account/settings</t>
        </is>
      </c>
      <c r="D152" s="21" t="n">
        <v>3</v>
      </c>
    </row>
    <row r="153">
      <c r="A153" s="21" t="inlineStr">
        <is>
          <t>hilton.com</t>
        </is>
      </c>
      <c r="B153" s="21" t="inlineStr">
        <is>
          <t>Travel</t>
        </is>
      </c>
      <c r="C153" s="22" t="inlineStr">
        <is>
          <t>https://www.hilton.com/en/hilton-honors/guest/profile/personal-information/</t>
        </is>
      </c>
      <c r="D153" s="21" t="n">
        <v>3</v>
      </c>
    </row>
    <row r="154">
      <c r="A154" s="21" t="inlineStr">
        <is>
          <t>hotels.com</t>
        </is>
      </c>
      <c r="B154" s="21" t="inlineStr">
        <is>
          <t>Travel</t>
        </is>
      </c>
      <c r="C154" s="22" t="inlineStr">
        <is>
          <t>https://www.hotels.com/login?redirectTo=%2Faccount%2Fsettings</t>
        </is>
      </c>
      <c r="D154" s="21" t="n">
        <v>3</v>
      </c>
    </row>
    <row r="155">
      <c r="A155" s="21" t="inlineStr">
        <is>
          <t>marriott.com</t>
        </is>
      </c>
      <c r="B155" s="21" t="inlineStr">
        <is>
          <t>Travel</t>
        </is>
      </c>
      <c r="C155" s="22" t="inlineStr">
        <is>
          <t>https://www.marriott.com/loyalty/myAccount/changePassword.mi</t>
        </is>
      </c>
      <c r="D155" s="21" t="n">
        <v>3</v>
      </c>
    </row>
    <row r="156">
      <c r="A156" s="21" t="inlineStr">
        <is>
          <t>southwest.com</t>
        </is>
      </c>
      <c r="B156" s="21" t="inlineStr">
        <is>
          <t>Travel</t>
        </is>
      </c>
      <c r="C156" s="22" t="inlineStr">
        <is>
          <t>https://www.southwest.com/loyalty/myaccount/profile-security.html</t>
        </is>
      </c>
      <c r="D156" s="21" t="n">
        <v>3</v>
      </c>
    </row>
    <row r="157">
      <c r="A157" s="21" t="inlineStr">
        <is>
          <t>thetrainline.com</t>
        </is>
      </c>
      <c r="B157" s="21" t="inlineStr">
        <is>
          <t>Travel</t>
        </is>
      </c>
      <c r="C157" s="22" t="inlineStr">
        <is>
          <t>https://www.thetrainline.com/my-account/change-password</t>
        </is>
      </c>
      <c r="D157" s="21" t="n">
        <v>3</v>
      </c>
    </row>
    <row r="158">
      <c r="A158" s="21" t="inlineStr">
        <is>
          <t>tripadvisor.com</t>
        </is>
      </c>
      <c r="B158" s="21" t="inlineStr">
        <is>
          <t>Travel</t>
        </is>
      </c>
      <c r="C158" s="22" t="inlineStr">
        <is>
          <t>https://www.tripadvisor.com/Settings-cp</t>
        </is>
      </c>
      <c r="D158" s="21" t="n">
        <v>3</v>
      </c>
    </row>
    <row r="159">
      <c r="A159" s="21" t="inlineStr">
        <is>
          <t>uber.com</t>
        </is>
      </c>
      <c r="B159" s="21" t="inlineStr">
        <is>
          <t>Travel</t>
        </is>
      </c>
      <c r="C159" s="22" t="inlineStr">
        <is>
          <t>https://account.uber.com/workflow?workflow=PASSWORD&amp;workflow_next_url=BACK</t>
        </is>
      </c>
      <c r="D159" s="21" t="n">
        <v>3</v>
      </c>
    </row>
    <row r="160">
      <c r="A160" s="21" t="inlineStr">
        <is>
          <t>united.com</t>
        </is>
      </c>
      <c r="B160" s="21" t="inlineStr">
        <is>
          <t>Travel</t>
        </is>
      </c>
      <c r="C160" s="22" t="inlineStr">
        <is>
          <t>https://www.united.com/ual/en/US/account/security/setpassword</t>
        </is>
      </c>
      <c r="D160" s="21" t="n">
        <v>3</v>
      </c>
    </row>
    <row r="161">
      <c r="A161" s="21" t="inlineStr">
        <is>
          <t>duolingo.com</t>
        </is>
      </c>
      <c r="B161" s="21" t="inlineStr">
        <is>
          <t>Work/Other</t>
        </is>
      </c>
      <c r="C161" s="22" t="inlineStr">
        <is>
          <t>https://duolingo.com/settings/profile</t>
        </is>
      </c>
      <c r="D161" s="21" t="n">
        <v>3</v>
      </c>
    </row>
    <row r="162">
      <c r="A162" s="21" t="inlineStr">
        <is>
          <t>eventbrite.com</t>
        </is>
      </c>
      <c r="B162" s="21" t="inlineStr">
        <is>
          <t>Work/Other</t>
        </is>
      </c>
      <c r="C162" s="22" t="inlineStr">
        <is>
          <t>https://www.eventbrite.com/account-settings/password</t>
        </is>
      </c>
      <c r="D162" s="21" t="n">
        <v>3</v>
      </c>
    </row>
    <row r="163">
      <c r="A163" s="21" t="inlineStr">
        <is>
          <t>fedex.com</t>
        </is>
      </c>
      <c r="B163" s="21" t="inlineStr">
        <is>
          <t>Work/Other</t>
        </is>
      </c>
      <c r="C163" s="22" t="inlineStr">
        <is>
          <t>https://www.fedex.com/profile/en-us/#/login</t>
        </is>
      </c>
      <c r="D163" s="21" t="n">
        <v>3</v>
      </c>
    </row>
    <row r="164">
      <c r="A164" s="21" t="inlineStr">
        <is>
          <t>glassdoor.com</t>
        </is>
      </c>
      <c r="B164" s="21" t="inlineStr">
        <is>
          <t>Work/Other</t>
        </is>
      </c>
      <c r="C164" s="22" t="inlineStr">
        <is>
          <t>https://www.glassdoor.com/member/profile/settings.htm</t>
        </is>
      </c>
      <c r="D164" s="21" t="n">
        <v>3</v>
      </c>
    </row>
    <row r="165">
      <c r="A165" s="21" t="inlineStr">
        <is>
          <t>goodreads.com</t>
        </is>
      </c>
      <c r="B165" s="21" t="inlineStr">
        <is>
          <t>Work/Other</t>
        </is>
      </c>
      <c r="C165" s="22" t="inlineStr">
        <is>
          <t>https://www.goodreads.com/user/edit?tab=settings</t>
        </is>
      </c>
      <c r="D165" s="21" t="n">
        <v>3</v>
      </c>
    </row>
    <row r="166">
      <c r="A166" s="21" t="inlineStr">
        <is>
          <t>indeed.com</t>
        </is>
      </c>
      <c r="B166" s="21" t="inlineStr">
        <is>
          <t>Work/Other</t>
        </is>
      </c>
      <c r="C166" s="22" t="inlineStr">
        <is>
          <t>https://secure.indeed.com/account/changepassword</t>
        </is>
      </c>
      <c r="D166" s="21" t="n">
        <v>3</v>
      </c>
    </row>
    <row r="167">
      <c r="A167" s="21" t="inlineStr">
        <is>
          <t>nytimes.com</t>
        </is>
      </c>
      <c r="B167" s="21" t="inlineStr">
        <is>
          <t>Work/Other</t>
        </is>
      </c>
      <c r="C167" s="22" t="inlineStr">
        <is>
          <t>https://www.nytimes.com/account/change-password</t>
        </is>
      </c>
      <c r="D167" s="21" t="n">
        <v>3</v>
      </c>
    </row>
    <row r="168">
      <c r="A168" s="21" t="inlineStr">
        <is>
          <t>theguardian.com</t>
        </is>
      </c>
      <c r="B168" s="21" t="inlineStr">
        <is>
          <t>Work/Other</t>
        </is>
      </c>
      <c r="C168" s="22" t="inlineStr">
        <is>
          <t>https://profile.theguardian.com/reset</t>
        </is>
      </c>
      <c r="D168" s="21" t="n">
        <v>3</v>
      </c>
    </row>
    <row r="169">
      <c r="A169" s="21" t="inlineStr">
        <is>
          <t>ticketmaster.com</t>
        </is>
      </c>
      <c r="B169" s="21" t="inlineStr">
        <is>
          <t>Work/Other</t>
        </is>
      </c>
      <c r="C169" s="22" t="inlineStr">
        <is>
          <t>https://my.ticketmaster.com/security</t>
        </is>
      </c>
      <c r="D169" s="21" t="n">
        <v>3</v>
      </c>
    </row>
    <row r="170">
      <c r="A170" s="21" t="inlineStr">
        <is>
          <t>ups.com</t>
        </is>
      </c>
      <c r="B170" s="21" t="inlineStr">
        <is>
          <t>Work/Other</t>
        </is>
      </c>
      <c r="C170" s="22" t="inlineStr">
        <is>
          <t>https://www.ups.com/lasso/login</t>
        </is>
      </c>
      <c r="D170" s="21" t="n">
        <v>3</v>
      </c>
    </row>
    <row r="171">
      <c r="A171" s="21" t="inlineStr">
        <is>
          <t>washingtonpost.com</t>
        </is>
      </c>
      <c r="B171" s="21" t="inlineStr">
        <is>
          <t>Work/Other</t>
        </is>
      </c>
      <c r="C171" s="22" t="inlineStr">
        <is>
          <t>https://www.washingtonpost.com/my-post/account/password/</t>
        </is>
      </c>
      <c r="D171" s="21" t="n">
        <v>3</v>
      </c>
    </row>
    <row r="172">
      <c r="A172" s="21" t="inlineStr">
        <is>
          <t>wikipedia.org</t>
        </is>
      </c>
      <c r="B172" s="21" t="inlineStr">
        <is>
          <t>Work/Other</t>
        </is>
      </c>
      <c r="C172" s="22" t="inlineStr">
        <is>
          <t>https://en.wikipedia.org/w/index.php?title=Special:ChangeCredentials/MediaWiki%5CAuth%5CPasswordAuthenticationRequest&amp;returnto=Special%3APreferences</t>
        </is>
      </c>
      <c r="D172" s="21" t="n">
        <v>3</v>
      </c>
    </row>
    <row r="173">
      <c r="A173" s="21" t="inlineStr">
        <is>
          <t>wsj.com</t>
        </is>
      </c>
      <c r="B173" s="21" t="inlineStr">
        <is>
          <t>Work/Other</t>
        </is>
      </c>
      <c r="C173" s="22" t="inlineStr">
        <is>
          <t>https://customercenter.wsj.com/account#password</t>
        </is>
      </c>
      <c r="D173" s="21" t="n">
        <v>3</v>
      </c>
    </row>
    <row r="174">
      <c r="A174" s="21" t="inlineStr">
        <is>
          <t>zillow.com</t>
        </is>
      </c>
      <c r="B174" s="21" t="inlineStr">
        <is>
          <t>Work/Other</t>
        </is>
      </c>
      <c r="C174" s="22" t="inlineStr">
        <is>
          <t>https://www.zillow.com/myzillow/profile/</t>
        </is>
      </c>
      <c r="D174" s="21" t="n">
        <v>3</v>
      </c>
    </row>
    <row r="175">
      <c r="A175" s="21" t="inlineStr">
        <is>
          <t>ziprecruiter.com</t>
        </is>
      </c>
      <c r="B175" s="21" t="inlineStr">
        <is>
          <t>Work/Other</t>
        </is>
      </c>
      <c r="C175" s="22" t="inlineStr">
        <is>
          <t>https://www.ziprecruiter.com/login/forgot-password?realm=candidates</t>
        </is>
      </c>
      <c r="D175" s="21" t="n">
        <v>3</v>
      </c>
    </row>
    <row r="177">
      <c r="A177" s="23" t="inlineStr">
        <is>
          <t>Source: Apple password-manager-resources, github.com/apple/password-manager-resources, MIT-style licence. 174 sites, 14 categories. Default tier is our own mapping from category, explained on the How the numbers work tab.</t>
        </is>
      </c>
    </row>
  </sheetData>
  <autoFilter ref="A1:D17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33"/>
  <sheetViews>
    <sheetView showGridLines="0" workbookViewId="0">
      <selection activeCell="A1" sqref="A1"/>
    </sheetView>
  </sheetViews>
  <sheetFormatPr baseColWidth="8" defaultRowHeight="15"/>
  <cols>
    <col width="124" customWidth="1" min="1" max="1"/>
  </cols>
  <sheetData>
    <row r="1">
      <c r="A1" s="24" t="inlineStr">
        <is>
          <t>How the numbers work</t>
        </is>
      </c>
    </row>
    <row r="2">
      <c r="A2" s="2" t="inlineStr">
        <is>
          <t>Every formula is visible. Click any white cell to read it.</t>
        </is>
      </c>
    </row>
    <row r="3">
      <c r="A3" s="3" t="inlineStr"/>
    </row>
    <row r="4">
      <c r="A4" s="10" t="inlineStr">
        <is>
          <t>Priority tier</t>
        </is>
      </c>
    </row>
    <row r="5">
      <c r="A5" s="3" t="inlineStr">
        <is>
          <t>Looked up from the site's category. Email and Telecom are tier 1, because they are the reset path to everything else.</t>
        </is>
      </c>
    </row>
    <row r="6">
      <c r="A6" s="3" t="inlineStr">
        <is>
          <t>Banking, Payments, Government, Credit and Health are tier 2. Everything else defaults to tier 3.</t>
        </is>
      </c>
    </row>
    <row r="7">
      <c r="A7" s="2" t="inlineStr">
        <is>
          <t>This mapping is ours, not a standard. Type over the cell if you disagree.</t>
        </is>
      </c>
    </row>
    <row r="8">
      <c r="A8" s="3" t="inlineStr"/>
    </row>
    <row r="9">
      <c r="A9" s="10" t="inlineStr">
        <is>
          <t>Shared with</t>
        </is>
      </c>
    </row>
    <row r="10">
      <c r="A10" s="3" t="inlineStr">
        <is>
          <t>How many rows carry the same Password group letter. This is the blast radius of one leaked password.</t>
        </is>
      </c>
    </row>
    <row r="11">
      <c r="A11" s="3" t="inlineStr"/>
    </row>
    <row r="12">
      <c r="A12" s="10" t="inlineStr">
        <is>
          <t>Exposure score</t>
        </is>
      </c>
    </row>
    <row r="13">
      <c r="A13" s="3" t="inlineStr">
        <is>
          <t>Tier weight multiplied by the number of accounts sharing that password, plus 2 if two-factor is off.</t>
        </is>
      </c>
    </row>
    <row r="14">
      <c r="A14" s="3" t="inlineStr">
        <is>
          <t>Tier weights are 5, 4, 2 and 1. A confirmed-done account scores 0.</t>
        </is>
      </c>
    </row>
    <row r="15">
      <c r="A15" s="2" t="inlineStr">
        <is>
          <t>Our own heuristic for sequencing work. It is not a security rating and no standards body defines it.</t>
        </is>
      </c>
    </row>
    <row r="16">
      <c r="A16" s="3" t="inlineStr"/>
    </row>
    <row r="17">
      <c r="A17" s="10" t="inlineStr">
        <is>
          <t>Fix order</t>
        </is>
      </c>
    </row>
    <row r="18">
      <c r="A18" s="3" t="inlineStr">
        <is>
          <t>Ranks open accounts by exposure, highest first, ties broken by position so no number is skipped.</t>
        </is>
      </c>
    </row>
    <row r="19">
      <c r="A19" s="3" t="inlineStr"/>
    </row>
    <row r="20">
      <c r="A20" s="10" t="inlineStr">
        <is>
          <t>Exposure cleared</t>
        </is>
      </c>
    </row>
    <row r="21">
      <c r="A21" s="3" t="inlineStr">
        <is>
          <t>The share of your starting exposure confirmed done. It moves on the second tick, not the first.</t>
        </is>
      </c>
    </row>
    <row r="22">
      <c r="A22" s="3" t="inlineStr"/>
    </row>
    <row r="23">
      <c r="A23" s="25" t="inlineStr">
        <is>
          <t>What this sheet cannot tell you</t>
        </is>
      </c>
    </row>
    <row r="24">
      <c r="A24" s="3" t="inlineStr">
        <is>
          <t>It does not know whether your accounts were actually in a breach. It carries no breach dates and no breach sizes,</t>
        </is>
      </c>
    </row>
    <row r="25">
      <c r="A25" s="3" t="inlineStr">
        <is>
          <t>because we could not reach a source we trust enough to bundle. We would rather ship the gap than invent the numbers.</t>
        </is>
      </c>
    </row>
    <row r="26">
      <c r="A26" s="3" t="inlineStr">
        <is>
          <t>Check your address at haveibeenpwned.com, then bring the results here.</t>
        </is>
      </c>
    </row>
    <row r="27">
      <c r="A27" s="3" t="inlineStr">
        <is>
          <t>It also cannot verify a change page still exists. Sites move them. If a link does not land on a password form, open</t>
        </is>
      </c>
    </row>
    <row r="28">
      <c r="A28" s="3" t="inlineStr">
        <is>
          <t>the site and look under Account, Security or Sign-in.</t>
        </is>
      </c>
    </row>
    <row r="29">
      <c r="A29" s="3" t="inlineStr"/>
    </row>
    <row r="30">
      <c r="A30" s="10" t="inlineStr">
        <is>
          <t>Sources</t>
        </is>
      </c>
    </row>
    <row r="31">
      <c r="A31" s="3" t="inlineStr">
        <is>
          <t>Change page links: Apple password-manager-resources, github.com/apple/password-manager-resources, MIT-style licence.</t>
        </is>
      </c>
    </row>
    <row r="32">
      <c r="A32" s="3" t="inlineStr">
        <is>
          <t>Priority order and the two-tick rule: getrekey.com/breach-response-guide.</t>
        </is>
      </c>
    </row>
    <row r="33">
      <c r="A33" s="3" t="inlineStr">
        <is>
          <t>Rotation on evidence of compromise: NIST SP 800-63-4, August 2025.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2026-08-11T17:18:58Z</dcterms:created>
  <dcterms:modified xmlns:dcterms="http://purl.org/dc/terms/" xmlns:xsi="http://www.w3.org/2001/XMLSchema-instance" xsi:type="dcterms:W3CDTF">2026-08-11T17:18:58Z</dcterms:modified>
</cp:coreProperties>
</file>